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2" activeTab="0"/>
  </bookViews>
  <sheets>
    <sheet name="KOV andmed" sheetId="1" r:id="rId1"/>
    <sheet name="Joonised" sheetId="2" r:id="rId2"/>
    <sheet name="EESTI andmed 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Laura Aaben</author>
    <author>Eva</author>
  </authors>
  <commentList>
    <comment ref="C17" authorId="0">
      <text>
        <r>
          <rPr>
            <sz val="10"/>
            <rFont val="Arial"/>
            <family val="2"/>
          </rPr>
          <t>Kui siin tabelis ei tule näitaja sama, mis Statistikameti andmebaasis (tabel RV0291), siis põhjuseks asjaolu, et Statistikaameti arvutus põhineb</t>
        </r>
        <r>
          <rPr>
            <b/>
            <sz val="10"/>
            <rFont val="Arial"/>
            <family val="2"/>
          </rPr>
          <t xml:space="preserve"> rännet mitte-arvestaval </t>
        </r>
        <r>
          <rPr>
            <sz val="10"/>
            <rFont val="Arial"/>
            <family val="2"/>
          </rPr>
          <t xml:space="preserve">rahvaarvul. Siin tabelis arvutatakse asustustihedus </t>
        </r>
        <r>
          <rPr>
            <b/>
            <sz val="10"/>
            <rFont val="Arial"/>
            <family val="2"/>
          </rPr>
          <t xml:space="preserve">rännet arvestava </t>
        </r>
        <r>
          <rPr>
            <sz val="10"/>
            <rFont val="Arial"/>
            <family val="2"/>
          </rPr>
          <t>rahvaarvuga</t>
        </r>
        <r>
          <rPr>
            <sz val="10"/>
            <rFont val="V "/>
            <family val="0"/>
          </rPr>
          <t>.</t>
        </r>
        <r>
          <rPr>
            <sz val="8"/>
            <rFont val="Tahoma"/>
            <family val="2"/>
          </rPr>
          <t xml:space="preserve"> </t>
        </r>
      </text>
    </comment>
    <comment ref="C61" authorId="0">
      <text>
        <r>
          <rPr>
            <b/>
            <sz val="9"/>
            <rFont val="Tahoma"/>
            <family val="2"/>
          </rPr>
          <t>Sise- ja välisränne kokku liita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b/>
            <sz val="9"/>
            <rFont val="Tahoma"/>
            <family val="2"/>
          </rPr>
          <t>Sise- ja välisränne kokku liita</t>
        </r>
        <r>
          <rPr>
            <sz val="9"/>
            <rFont val="Tahoma"/>
            <family val="2"/>
          </rPr>
          <t xml:space="preserve">
</t>
        </r>
      </text>
    </comment>
    <comment ref="C76" authorId="1">
      <text>
        <r>
          <rPr>
            <b/>
            <sz val="9"/>
            <rFont val="Tahoma"/>
            <family val="2"/>
          </rPr>
          <t>Eva:</t>
        </r>
        <r>
          <rPr>
            <sz val="9"/>
            <rFont val="Tahoma"/>
            <family val="2"/>
          </rPr>
          <t xml:space="preserve">
2000:
algharidus, kirjaoskamatu
algharidus, kirjaoskaja
algharidus
Üldpõhiharidus
kutseharidus
kutseharidus koos põhihariduse omandamisega
2011:
alghariduseta
algharidus
põhihariduseta kutseharidus
üldpõhiharidus
põhiharidus ja kutse</t>
        </r>
      </text>
    </comment>
    <comment ref="C77" authorId="1">
      <text>
        <r>
          <rPr>
            <b/>
            <sz val="9"/>
            <rFont val="Tahoma"/>
            <family val="2"/>
          </rPr>
          <t>Eva:</t>
        </r>
        <r>
          <rPr>
            <sz val="9"/>
            <rFont val="Tahoma"/>
            <family val="2"/>
          </rPr>
          <t xml:space="preserve">
2000:
ülskeskharidus
kutseharidus koos keskhariduse omandamisega
keskeriharidus pärast põhiharidust
kutsekeskhairdus keskhariduse baasil
2011:
kutseharidus koos keskhariduse omandamisega (sh keskeriharidus)
üldkeskharidus
kutseharidus keskhariduse baasil</t>
        </r>
      </text>
    </comment>
    <comment ref="C78" authorId="1">
      <text>
        <r>
          <rPr>
            <b/>
            <sz val="9"/>
            <rFont val="Tahoma"/>
            <family val="2"/>
          </rPr>
          <t>Eva:</t>
        </r>
        <r>
          <rPr>
            <sz val="9"/>
            <rFont val="Tahoma"/>
            <family val="2"/>
          </rPr>
          <t xml:space="preserve">
2000:
Keskeriharidus pärast keskharidust
kõrgharidus
magistrikraad
doktori-/teaduskandidaadi kraad
2011:
rakenduskõrgharidus või keskeriharidus pärast keskharidust
akadeemiline kõrgharidus
doktor (sh varasem teaduste kandidaat)</t>
        </r>
      </text>
    </comment>
    <comment ref="C104" authorId="1">
      <text>
        <r>
          <rPr>
            <b/>
            <sz val="9"/>
            <rFont val="Tahoma"/>
            <family val="2"/>
          </rPr>
          <t>Eva:</t>
        </r>
        <r>
          <rPr>
            <sz val="9"/>
            <rFont val="Tahoma"/>
            <family val="2"/>
          </rPr>
          <t xml:space="preserve">
Täiendavaid andmeid saab küsida ka Terviseameti regionaalsetelt talitustelt ja kohalikelt perearstidelt.  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T7" authorId="0">
      <text>
        <r>
          <rPr>
            <b/>
            <sz val="9"/>
            <rFont val="Tahoma"/>
            <family val="2"/>
          </rPr>
          <t>Eva:</t>
        </r>
        <r>
          <rPr>
            <sz val="9"/>
            <rFont val="Tahoma"/>
            <family val="2"/>
          </rPr>
          <t xml:space="preserve">
Puudu meeste ja naiste andmed 2016</t>
        </r>
      </text>
    </comment>
    <comment ref="C63" authorId="0">
      <text>
        <r>
          <rPr>
            <b/>
            <sz val="9"/>
            <rFont val="Tahoma"/>
            <family val="2"/>
          </rPr>
          <t>Eva:</t>
        </r>
        <r>
          <rPr>
            <sz val="9"/>
            <rFont val="Tahoma"/>
            <family val="2"/>
          </rPr>
          <t xml:space="preserve">
2000:
ülskeskharidus
kutseharidus koos keskhariduse omandamisega
keskeriharidus pärast põhiharidust
kutsekeskhairdus keskhariduse baasil
2011:
kutseharidus koos keskhariduse omandamisega (sh keskeriharidus)
üldkeskharidus
kutseharidus keskhariduse baasil</t>
        </r>
      </text>
    </comment>
    <comment ref="C64" authorId="0">
      <text>
        <r>
          <rPr>
            <b/>
            <sz val="9"/>
            <rFont val="Tahoma"/>
            <family val="2"/>
          </rPr>
          <t>Eva:</t>
        </r>
        <r>
          <rPr>
            <sz val="9"/>
            <rFont val="Tahoma"/>
            <family val="2"/>
          </rPr>
          <t xml:space="preserve">
2000:
Keskeriharidus pärast keskharidust
kõrgharidus
magistrikraad
doktori-/teaduskandidaadi kraad
2011:
rakenduskõrgharidus või keskeriharidus pärast keskharidust
akadeemiline kõrgharidus
doktor (sh varasem teaduste kandidaat)</t>
        </r>
      </text>
    </comment>
    <comment ref="C62" authorId="0">
      <text>
        <r>
          <rPr>
            <b/>
            <sz val="9"/>
            <rFont val="Tahoma"/>
            <family val="2"/>
          </rPr>
          <t>Eva:</t>
        </r>
        <r>
          <rPr>
            <sz val="9"/>
            <rFont val="Tahoma"/>
            <family val="2"/>
          </rPr>
          <t xml:space="preserve">
2000:
algharidus, kirjaoskamatu
algharidus, kirjaoskaja
algharidus
Üldpõhiharidus
kutseharidus
kutseharidus koos põhihariduse omandamisega
2011:
alghariduseta
algharidus
põhihariduseta kutseharidus
üldpõhiharidus
põhiharidus ja kutse</t>
        </r>
      </text>
    </comment>
  </commentList>
</comments>
</file>

<file path=xl/sharedStrings.xml><?xml version="1.0" encoding="utf-8"?>
<sst xmlns="http://schemas.openxmlformats.org/spreadsheetml/2006/main" count="572" uniqueCount="311">
  <si>
    <t>Mehed</t>
  </si>
  <si>
    <t>Naised</t>
  </si>
  <si>
    <t>Mehed ja naised</t>
  </si>
  <si>
    <t>1.0.1</t>
  </si>
  <si>
    <t>Pindala</t>
  </si>
  <si>
    <t xml:space="preserve">1.0.2 </t>
  </si>
  <si>
    <t>Asustustihedus</t>
  </si>
  <si>
    <t>1.0.3</t>
  </si>
  <si>
    <t>1.0.4</t>
  </si>
  <si>
    <t>1.1.1</t>
  </si>
  <si>
    <t>1.1.3</t>
  </si>
  <si>
    <t>1.1.4</t>
  </si>
  <si>
    <t>1.1.5</t>
  </si>
  <si>
    <t>1.1.6</t>
  </si>
  <si>
    <t>Demograafiline tööturusurveindeks</t>
  </si>
  <si>
    <t>1.1.7</t>
  </si>
  <si>
    <t>Rahvastiku rahvuslik jaotus</t>
  </si>
  <si>
    <t>Sündimuse vanuskordaja</t>
  </si>
  <si>
    <t>Elanikkonna haridustase</t>
  </si>
  <si>
    <t xml:space="preserve">1. </t>
  </si>
  <si>
    <t>ÜLDANDMED</t>
  </si>
  <si>
    <t>1.1.8</t>
  </si>
  <si>
    <t>1.1.9</t>
  </si>
  <si>
    <t>1.1.10</t>
  </si>
  <si>
    <t>1.1.11</t>
  </si>
  <si>
    <t>1.1.12</t>
  </si>
  <si>
    <t>1.2.1</t>
  </si>
  <si>
    <t>1.2.2</t>
  </si>
  <si>
    <t>1.2.3</t>
  </si>
  <si>
    <t>1.2.4</t>
  </si>
  <si>
    <t xml:space="preserve">2. </t>
  </si>
  <si>
    <t>SOTSIAALNE SIDUSUS JA VÕRDSED VÕIMALUSED</t>
  </si>
  <si>
    <t>2.1.1</t>
  </si>
  <si>
    <t>2.1.2</t>
  </si>
  <si>
    <t>2.1.3</t>
  </si>
  <si>
    <t>2.1.5</t>
  </si>
  <si>
    <t>2.1.6</t>
  </si>
  <si>
    <t>Keskmine brutotulu</t>
  </si>
  <si>
    <t>Ülalpeetavate määr</t>
  </si>
  <si>
    <t>2.1.7</t>
  </si>
  <si>
    <t>Miinimumpalga saajate osakaal</t>
  </si>
  <si>
    <t>2.1.8</t>
  </si>
  <si>
    <t>2.2.1</t>
  </si>
  <si>
    <t>2.2.2</t>
  </si>
  <si>
    <t>2.2.3</t>
  </si>
  <si>
    <t>2.2.6</t>
  </si>
  <si>
    <t>2.2.7</t>
  </si>
  <si>
    <t xml:space="preserve">Välja makstud toimetulekutoetused </t>
  </si>
  <si>
    <t>Välja makstud toimetulekutoetused toimetulekupiiri tagamiseks</t>
  </si>
  <si>
    <t>2.3.4</t>
  </si>
  <si>
    <t>3.1</t>
  </si>
  <si>
    <t>Laste arv omavalitsuses</t>
  </si>
  <si>
    <t>3.3</t>
  </si>
  <si>
    <t>3.4</t>
  </si>
  <si>
    <t>3.5</t>
  </si>
  <si>
    <t>Laste arv haridusasutustes</t>
  </si>
  <si>
    <t>3.8</t>
  </si>
  <si>
    <t>3.9</t>
  </si>
  <si>
    <t>3.10</t>
  </si>
  <si>
    <t>3.16</t>
  </si>
  <si>
    <t>Laste surmad</t>
  </si>
  <si>
    <t>TERVISLIK ELU-, ÕPI- JA TÖÖKESKKOND</t>
  </si>
  <si>
    <t>4.4</t>
  </si>
  <si>
    <t>4.5</t>
  </si>
  <si>
    <t>4.6</t>
  </si>
  <si>
    <t>4.8</t>
  </si>
  <si>
    <t>Tulekahjude arv</t>
  </si>
  <si>
    <t>4.9</t>
  </si>
  <si>
    <t>4.10</t>
  </si>
  <si>
    <t>4.11</t>
  </si>
  <si>
    <t>4.12</t>
  </si>
  <si>
    <t>4.15</t>
  </si>
  <si>
    <t>4.16</t>
  </si>
  <si>
    <t>Tööõnnetused</t>
  </si>
  <si>
    <t>TERVISLIK ELUVIIS</t>
  </si>
  <si>
    <t>Subjektiivne tervise enesehinnang</t>
  </si>
  <si>
    <t>Suitsetamine</t>
  </si>
  <si>
    <t>Alkoholi tarbimine</t>
  </si>
  <si>
    <t>Arv</t>
  </si>
  <si>
    <t>Poisid</t>
  </si>
  <si>
    <t>Tüdrukud</t>
  </si>
  <si>
    <t>Poisid ja tüdrukud</t>
  </si>
  <si>
    <t>Eestlaste arv</t>
  </si>
  <si>
    <t>Eestlaste %</t>
  </si>
  <si>
    <t>&lt; 10 töötajat</t>
  </si>
  <si>
    <t>10-49 töötajat</t>
  </si>
  <si>
    <t>50-249 töötajat</t>
  </si>
  <si>
    <t>&gt; 250 töötajat</t>
  </si>
  <si>
    <t>Kokku</t>
  </si>
  <si>
    <t>%</t>
  </si>
  <si>
    <t>5-9a</t>
  </si>
  <si>
    <t>10-14a</t>
  </si>
  <si>
    <t>15-19a</t>
  </si>
  <si>
    <t>10-14-aastased</t>
  </si>
  <si>
    <t>5-9-aastased</t>
  </si>
  <si>
    <t>Tabatud joobes sõidukijuhtide arv</t>
  </si>
  <si>
    <t>Lasteaedades</t>
  </si>
  <si>
    <t>Üldhariduskoolides</t>
  </si>
  <si>
    <t>1-4-aastased</t>
  </si>
  <si>
    <t>0-aastased</t>
  </si>
  <si>
    <t>15-19-aastased</t>
  </si>
  <si>
    <t>Inimkannatanutega liiklusõnnetused</t>
  </si>
  <si>
    <t>KOKKU:</t>
  </si>
  <si>
    <t>Eurot</t>
  </si>
  <si>
    <t>Eurot elaniku kohta</t>
  </si>
  <si>
    <t>LASTE JA NOORTE ARENG</t>
  </si>
  <si>
    <t>Laste arv Eestis</t>
  </si>
  <si>
    <t>Töövõimetuspensionäride arv</t>
  </si>
  <si>
    <t>Elussünnid</t>
  </si>
  <si>
    <t>Üldkordaja (1000 elaniku kohta)</t>
  </si>
  <si>
    <t>Surmad</t>
  </si>
  <si>
    <t>Elanike arv</t>
  </si>
  <si>
    <t>1. jaanuari seisuga, mehed</t>
  </si>
  <si>
    <t>1. jaanuari seisuga, naised</t>
  </si>
  <si>
    <t>1. jaanuari seisuga, mehed ja naised</t>
  </si>
  <si>
    <t>Aasta keskmine, mehed ja naised</t>
  </si>
  <si>
    <t>Siia asemele kirjuta KOV nimi</t>
  </si>
  <si>
    <t>Loomulik iive</t>
  </si>
  <si>
    <t>Iibe kordaja (1000 elaniku kohta)</t>
  </si>
  <si>
    <t>Sisserännanute arv</t>
  </si>
  <si>
    <t>Väljarännanute arv</t>
  </si>
  <si>
    <t>Sisseränne</t>
  </si>
  <si>
    <t>Väljaränne</t>
  </si>
  <si>
    <t>Rändesaldo</t>
  </si>
  <si>
    <t>Surmad vereringeelundite haigustesse</t>
  </si>
  <si>
    <t>Üldkordaja (100 000 elaniku kohta)</t>
  </si>
  <si>
    <t>Haigusjuhtumite arv</t>
  </si>
  <si>
    <t>Haigestumine nakkushaigustesse</t>
  </si>
  <si>
    <t>Surmad pahaloomulistesse kasvajatesse</t>
  </si>
  <si>
    <t>Siia asemele kirjuta valitud nakkushaiguse nimi</t>
  </si>
  <si>
    <t>Majanduslikult aktiivsete üksuste/ettevõtete arv</t>
  </si>
  <si>
    <t>Maksumaksjad</t>
  </si>
  <si>
    <t>2.2.0</t>
  </si>
  <si>
    <t>Ravikindlustatus</t>
  </si>
  <si>
    <t>Kindlustatute arv</t>
  </si>
  <si>
    <t>Töövõimetuspensionärid</t>
  </si>
  <si>
    <t>Naabrivalve</t>
  </si>
  <si>
    <t>Puuetega lapsed</t>
  </si>
  <si>
    <t>Puuetega lapsi kokku</t>
  </si>
  <si>
    <t>Puuetega täiskasvanud</t>
  </si>
  <si>
    <t>Puuetega täiskasvanuid kokku</t>
  </si>
  <si>
    <t>Piirkondade arv</t>
  </si>
  <si>
    <t>Osakaal tööealisest elanikkonnast (%)</t>
  </si>
  <si>
    <t>Koolikohustuse täitmine</t>
  </si>
  <si>
    <t>Algkool (%)</t>
  </si>
  <si>
    <t>Põhikool (%)</t>
  </si>
  <si>
    <t>Gümnaasium (%)</t>
  </si>
  <si>
    <t>Alaealiste süüteod</t>
  </si>
  <si>
    <t>Alaealiste komisjoni juhtumid</t>
  </si>
  <si>
    <t xml:space="preserve">3. </t>
  </si>
  <si>
    <t xml:space="preserve">4. </t>
  </si>
  <si>
    <t>Joobes autojuhtimine</t>
  </si>
  <si>
    <t>Liiklusõnnetustes hukkunud ja vigastatud</t>
  </si>
  <si>
    <t xml:space="preserve">Õnnetused jalakäija või jalgratturiga </t>
  </si>
  <si>
    <t>Kuritegevus</t>
  </si>
  <si>
    <t>Juhtumite arv</t>
  </si>
  <si>
    <t>Kuritegude arv</t>
  </si>
  <si>
    <t>Hukkunute ja vigastatute arv</t>
  </si>
  <si>
    <t>Tulekahjud</t>
  </si>
  <si>
    <t>Surmaga lõppenud tööõnnetuste arv</t>
  </si>
  <si>
    <t>Kõigi tööõnnetuste arv</t>
  </si>
  <si>
    <t>Tervist edendavad töökohad (TET)</t>
  </si>
  <si>
    <t>TET võrgustikuga liitunute arv</t>
  </si>
  <si>
    <t>Tervist edendavad lasteaiad (TEL)</t>
  </si>
  <si>
    <t>Tervist edendavad koolid (TEK)</t>
  </si>
  <si>
    <t>TEL võrgustikuga liitunute arv</t>
  </si>
  <si>
    <t>TEK võrgustikuga liitunute arv</t>
  </si>
  <si>
    <t>RAHVAARV</t>
  </si>
  <si>
    <t>SÜNNID</t>
  </si>
  <si>
    <t>Eesti keskmine</t>
  </si>
  <si>
    <t>SURMAD</t>
  </si>
  <si>
    <t>TEISED RAHVASTIKUNÄITAJAD</t>
  </si>
  <si>
    <t>Rändasaldo</t>
  </si>
  <si>
    <t>TÖÖTURG</t>
  </si>
  <si>
    <t>SOTSIAALKAITSE</t>
  </si>
  <si>
    <t>Kerge puue</t>
  </si>
  <si>
    <t>Raske puue</t>
  </si>
  <si>
    <t>Sügav puue</t>
  </si>
  <si>
    <t>LAPSED JA NOORED</t>
  </si>
  <si>
    <t>Õnnetuste arv</t>
  </si>
  <si>
    <t>KURITEGEVUS</t>
  </si>
  <si>
    <t>Kehaline väärkohtlemine</t>
  </si>
  <si>
    <t>Inimkannatanud tulekahjudes</t>
  </si>
  <si>
    <t>TULEOHUTUS</t>
  </si>
  <si>
    <t>TÖÖOHUTUS</t>
  </si>
  <si>
    <t>LIIKLUSOHUTUS</t>
  </si>
  <si>
    <t>-</t>
  </si>
  <si>
    <t>Tulumaksu laekumine</t>
  </si>
  <si>
    <t xml:space="preserve">Kohaliku omavalitsuse eelarvetulud </t>
  </si>
  <si>
    <t xml:space="preserve"> Inimesi ühe ruutkilomeetri kohta</t>
  </si>
  <si>
    <t>11-14-aastased</t>
  </si>
  <si>
    <t>15-17-aastased</t>
  </si>
  <si>
    <t>Korduvjuhtumite arv</t>
  </si>
  <si>
    <t>Esmajuhtumite arv</t>
  </si>
  <si>
    <t>Juhtumite arv kokku</t>
  </si>
  <si>
    <t>Kuni 10-aastased</t>
  </si>
  <si>
    <t>0-4a</t>
  </si>
  <si>
    <t>Sündimuse vanuskordaja maakonnas</t>
  </si>
  <si>
    <t>Elussünde 1000 15-17-a naise kohta</t>
  </si>
  <si>
    <t>Elussünde 1000 18-19-a naise kohta</t>
  </si>
  <si>
    <t>Elussünde 1000 20-24-a naise kohta</t>
  </si>
  <si>
    <t>Elussünde 1000 25-29-a naise kohta</t>
  </si>
  <si>
    <t>Elussünde 1000 30-34-a naise kohta</t>
  </si>
  <si>
    <t>Elussünde 1000 35-39-a naise kohta</t>
  </si>
  <si>
    <t>Elussünde 1000 40-44-a naise kohta</t>
  </si>
  <si>
    <t>Elussünde 1000 45-49-a naise kohta</t>
  </si>
  <si>
    <t>Rahvastiku rahvuslik jaotus maakonnas</t>
  </si>
  <si>
    <t>Meeste surmade arv</t>
  </si>
  <si>
    <t>Naiste surmade arv</t>
  </si>
  <si>
    <t>Meeste üldkordaja (100 000 mehe kohta)</t>
  </si>
  <si>
    <t xml:space="preserve">Surmade arv </t>
  </si>
  <si>
    <t>Aasta keskmine, mehed</t>
  </si>
  <si>
    <t>Aasta keskmine, naised</t>
  </si>
  <si>
    <t>Naiste üldkordaja (100 000 naise kohta)</t>
  </si>
  <si>
    <t>Surmad välispõhjustesse (õnnetusjuhtumid, mürgistused ja traumad)</t>
  </si>
  <si>
    <t>SURMAPÕHJUSED: vereringeelundite haigused</t>
  </si>
  <si>
    <t>SURMAPÕHJUSED: pahaloomulised kasvajad</t>
  </si>
  <si>
    <t>SURMAPÕHJUSED: õnnetusjuhtumid, mürgistused ja traumad (ehk välispõhjused)</t>
  </si>
  <si>
    <r>
      <t xml:space="preserve">Tööhõive määr </t>
    </r>
    <r>
      <rPr>
        <sz val="10"/>
        <rFont val="Arial"/>
        <family val="2"/>
      </rPr>
      <t>(15-74-aastaste seas)</t>
    </r>
  </si>
  <si>
    <r>
      <t xml:space="preserve">Tööjõus osalemise määr </t>
    </r>
    <r>
      <rPr>
        <sz val="10"/>
        <rFont val="Arial"/>
        <family val="2"/>
      </rPr>
      <t>(15-74-aastaste seas)</t>
    </r>
  </si>
  <si>
    <r>
      <t xml:space="preserve">Aasta keskmine registreeritud töötuse määr </t>
    </r>
    <r>
      <rPr>
        <sz val="10"/>
        <rFont val="Arial"/>
        <family val="2"/>
      </rPr>
      <t>(15-74-aastaste seas)</t>
    </r>
  </si>
  <si>
    <t>Kokku, EUR</t>
  </si>
  <si>
    <t>Mehed, EUR</t>
  </si>
  <si>
    <t>Naised, EUR</t>
  </si>
  <si>
    <t>Meeste-naiste erinevus, EUR</t>
  </si>
  <si>
    <t>Aasta jooksul liitunud asutuste arv</t>
  </si>
  <si>
    <t>Kumulatiivne võrgustikuga liitunud asutuste arv</t>
  </si>
  <si>
    <t>.. vigastatute arv</t>
  </si>
  <si>
    <t>.. hukkunute arv</t>
  </si>
  <si>
    <t>Hukkunud ja vigastatud kokku</t>
  </si>
  <si>
    <t>Varavastane kuritegevus</t>
  </si>
  <si>
    <t>Varavastaste kuritegude arv</t>
  </si>
  <si>
    <t>Isikuvastane kuritegevus</t>
  </si>
  <si>
    <t>Isikuvastaste kuritegude arv</t>
  </si>
  <si>
    <t xml:space="preserve">5. </t>
  </si>
  <si>
    <t>5.1</t>
  </si>
  <si>
    <t>Hindab oma tervist heaks ja üsna heaks, %</t>
  </si>
  <si>
    <t>5.2</t>
  </si>
  <si>
    <t>Kehaline aktiivsus</t>
  </si>
  <si>
    <t>Vähemalt 2 x nädalas harrastajaid, %</t>
  </si>
  <si>
    <t>5.4</t>
  </si>
  <si>
    <t>Ülekaal</t>
  </si>
  <si>
    <t>Ülekaalulisi ja rasvunuid, %</t>
  </si>
  <si>
    <t>5.5</t>
  </si>
  <si>
    <t>Vähemalt 2 x nädalas alkoholi tarbijaid, %</t>
  </si>
  <si>
    <t>Vähemalt 1 x kuus purju joojaid, %</t>
  </si>
  <si>
    <t>5.6</t>
  </si>
  <si>
    <t>Igapäevasuitsetajaid, %</t>
  </si>
  <si>
    <t>5.10</t>
  </si>
  <si>
    <t xml:space="preserve">Turvavöö kasutamine </t>
  </si>
  <si>
    <t>Elanikke arv vanuses 16-65</t>
  </si>
  <si>
    <t>Aasta keskmise rahvaarvu muutus võrreldes 2000.a</t>
  </si>
  <si>
    <t>1. jaanuari seisuga</t>
  </si>
  <si>
    <t>Aasta keskmine</t>
  </si>
  <si>
    <t>&lt;&lt;&lt; !!!</t>
  </si>
  <si>
    <t>.. sh ülekaalulisi, %</t>
  </si>
  <si>
    <t>.. sh rasvunuid, %</t>
  </si>
  <si>
    <t>Üldiselt alati autot juhtides</t>
  </si>
  <si>
    <t>Üldiselt alati kaassõitjana esiistmel</t>
  </si>
  <si>
    <t>Üldiselt alati kaassõitjana tagaistmel</t>
  </si>
  <si>
    <t xml:space="preserve">Allikas: Statistikaameti Statistika andmebaas, tabel RV0282 </t>
  </si>
  <si>
    <t>Allikas: Statistikaameti Statistika andmebaas, tabel RV112</t>
  </si>
  <si>
    <t>Allikas: Statistikaameti Statistika andmebaas, tabel RV49</t>
  </si>
  <si>
    <t>Allikas: Statistikaameti Statistika andmebaas, tabel RV06</t>
  </si>
  <si>
    <t xml:space="preserve">Allikas: Statistikaameti Statistika andmebaas, tabel RV0222 </t>
  </si>
  <si>
    <t>Allikas: Tervise Arengu Instituudi Tervisestatistika andmebaas, tabel SR02</t>
  </si>
  <si>
    <t>Allikas: Statistikaameti Statistika andmebaas, tabel RVR01</t>
  </si>
  <si>
    <t>Allikas: Tervise Arengu Instituudi Tervisestatistika andmebaas, tabel SD30</t>
  </si>
  <si>
    <t>Allikas: Statistikaameti Statistika andmebaas, tabel TT4645</t>
  </si>
  <si>
    <t>Allikas: Statistikaameti statistika andmebaas, tabel ST005</t>
  </si>
  <si>
    <t>Allikas: Statistikaameti Statistika andmebaas, tabel RV063</t>
  </si>
  <si>
    <t>Allikas: Statistikaameti Statistika andmebaas, tabel TT4647</t>
  </si>
  <si>
    <t>Allikas: Tervise Arengu Instituudi Tervisestatistika andmebaas, tabel TEA01</t>
  </si>
  <si>
    <t>Allikas: Tervise Arengu Instituudi Tervisestatistika andmebaas, tabel TEA02</t>
  </si>
  <si>
    <t>Allikas: Tervise Arengu Instituudi Tervisestatistika andmebaas, tabel TEA03</t>
  </si>
  <si>
    <t>Allikas: Tervise Arengu Instituudi Tervisestatistika andmebaas, tabel LO02</t>
  </si>
  <si>
    <t>Allikas: Statistikaameti Statistika andmebaas, tabel RV52</t>
  </si>
  <si>
    <t>Allikas: Statistikaameti Statistika andmebaas, tabel RV0282</t>
  </si>
  <si>
    <t>Allikas: Statistikaameti Statistika andmebaas, tabel JS009</t>
  </si>
  <si>
    <t>Allikas: Statistikaameti Statistika andmebaas, tabel JS45</t>
  </si>
  <si>
    <t>Allikas: Tervise Arengu Instituudi tervisestatistika andmebaas, tabel TO01</t>
  </si>
  <si>
    <t>Madal</t>
  </si>
  <si>
    <t>Keskmine</t>
  </si>
  <si>
    <t>Kõrge</t>
  </si>
  <si>
    <t>Allikas: Statistikaameti Statistika andmebaas, tabel RL301</t>
  </si>
  <si>
    <t>Allikas: Statistikaameti Statistika andmebaas, tabel RL0301</t>
  </si>
  <si>
    <t>Allikas: Statistikaameti Statistika andmebaas, tabel RV0291</t>
  </si>
  <si>
    <t xml:space="preserve">Allikas: Statistikaameti Statistika andmebaas, tabel RV0291 </t>
  </si>
  <si>
    <t>Allikas: Statistikaameti Statistika andmebaas, tabel RR31</t>
  </si>
  <si>
    <t>Allikas: Statistikaameti Statistika andmebaas, tabel RR36</t>
  </si>
  <si>
    <t>Allikas: Statistikaameti Statistika andmebaas, tabel ER32</t>
  </si>
  <si>
    <t>Allikas: Statistikaameti Statistika andmebaas, tabel RR02</t>
  </si>
  <si>
    <t>Allikas: Statistikaameti Statistika andmebaas, tabel SK42</t>
  </si>
  <si>
    <t>Allikas: Haigekassa statistika</t>
  </si>
  <si>
    <t xml:space="preserve">Allikas: Naabrivalve kodulehekülg </t>
  </si>
  <si>
    <t xml:space="preserve">Allikas: Eesti Hariduse Infosüsteem </t>
  </si>
  <si>
    <t>Allikas: Kohalik omavalitsus, Eesti Maksu- ja Tolliamet</t>
  </si>
  <si>
    <t>Allikas: KOV üksuse STAR või X-tee-süsteemid, päring Sotsiaalkindlustusametist</t>
  </si>
  <si>
    <t>Allikas: Maakondlik alaealiste komisjon</t>
  </si>
  <si>
    <t>Allikas: Maakonda teenindav politseiprefektuur</t>
  </si>
  <si>
    <t>Allikas: Tervise Arengu Instituudi Eesti rahvastiku tervisekäitumise uuring</t>
  </si>
  <si>
    <t>Allikas: Terviseamet</t>
  </si>
  <si>
    <t>Allikas: Päring Politseiametist</t>
  </si>
  <si>
    <t xml:space="preserve">Allikas: Päring Justiitsministeeriumi Kriminaalpoliitika osakonnast või kohaliku konstaabli käest </t>
  </si>
  <si>
    <t>Allikas: Päring Justiitsministeeriumi kriminaalpoliitika osakonnast, kohalik politseijaoskond</t>
  </si>
  <si>
    <t>Allikas: Päring Justiitsministeeriumi Kriminaalpoliitika osakonnast, kohalik politseijaoskond</t>
  </si>
  <si>
    <t>Allikas: Päring Päästekeskuste piirkondlikest ennetusbüroodest</t>
  </si>
  <si>
    <t>Allikas: Päring Tööinspektsioonist</t>
  </si>
  <si>
    <t>Allikas: Tervise Arengu Instituudi Tervisestatistika andmebaas, tabel TB40</t>
  </si>
  <si>
    <t>Allikas: TAI tervisestatistika andmebaas, tabel TEA03 (maakondlikud andmed)</t>
  </si>
  <si>
    <r>
      <t xml:space="preserve">Andmealus uendatud </t>
    </r>
    <r>
      <rPr>
        <b/>
        <i/>
        <sz val="8.5"/>
        <rFont val="Arial"/>
        <family val="2"/>
      </rPr>
      <t xml:space="preserve">20.09.2016
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</si>
</sst>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#,##0.0\ _k_r"/>
    <numFmt numFmtId="174" formatCode="_-* #,##0.0\ _k_r_-;\-* #,##0.0\ _k_r_-;_-* &quot;-&quot;?\ _k_r_-;_-@_-"/>
    <numFmt numFmtId="175" formatCode="#,##0\ _k_r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[$-425]d\.\ mmmm\ yyyy&quot;. a.&quot;"/>
    <numFmt numFmtId="184" formatCode="0.0000"/>
    <numFmt numFmtId="185" formatCode="0.000"/>
    <numFmt numFmtId="186" formatCode="0.0%"/>
    <numFmt numFmtId="187" formatCode="#,##0.0"/>
    <numFmt numFmtId="188" formatCode="0.0000000"/>
    <numFmt numFmtId="189" formatCode="0.000000"/>
    <numFmt numFmtId="190" formatCode="0.00000"/>
    <numFmt numFmtId="191" formatCode="#,##0.00\ &quot;kr&quot;"/>
    <numFmt numFmtId="192" formatCode="#,##0.0\ &quot;kr&quot;"/>
    <numFmt numFmtId="193" formatCode="#,##0\ &quot;kr&quot;"/>
    <numFmt numFmtId="194" formatCode="_-* #,##0.0\ _k_r_-;\-* #,##0.0\ _k_r_-;_-* &quot;-&quot;\ _k_r_-;_-@_-"/>
    <numFmt numFmtId="195" formatCode="_-* #,##0.00\ _k_r_-;\-* #,##0.00\ _k_r_-;_-* &quot;-&quot;\ _k_r_-;_-@_-"/>
    <numFmt numFmtId="196" formatCode="d/mmm/yyyy"/>
  </numFmts>
  <fonts count="93">
    <font>
      <sz val="11"/>
      <color indexed="8"/>
      <name val="Calibri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u val="single"/>
      <sz val="7.7"/>
      <color indexed="20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i/>
      <u val="single"/>
      <sz val="9"/>
      <name val="Arial"/>
      <family val="2"/>
    </font>
    <font>
      <sz val="10"/>
      <name val="V "/>
      <family val="0"/>
    </font>
    <font>
      <i/>
      <sz val="8.5"/>
      <name val="Arial"/>
      <family val="2"/>
    </font>
    <font>
      <b/>
      <i/>
      <sz val="8.5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9"/>
      <name val="Arial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color indexed="10"/>
      <name val="Arial"/>
      <family val="2"/>
    </font>
    <font>
      <b/>
      <sz val="15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sz val="11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rgb="FFFF0000"/>
      <name val="Arial"/>
      <family val="2"/>
    </font>
    <font>
      <b/>
      <sz val="15"/>
      <color theme="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theme="0" tint="-0.04997999966144562"/>
      </top>
      <bottom>
        <color indexed="63"/>
      </bottom>
    </border>
    <border>
      <left>
        <color indexed="63"/>
      </left>
      <right style="medium">
        <color theme="0" tint="-0.049979999661445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>
        <color indexed="63"/>
      </right>
      <top style="thick">
        <color theme="8"/>
      </top>
      <bottom style="thick">
        <color theme="8"/>
      </bottom>
    </border>
    <border>
      <left>
        <color indexed="63"/>
      </left>
      <right style="medium">
        <color theme="8"/>
      </right>
      <top style="thick">
        <color theme="8"/>
      </top>
      <bottom style="thick">
        <color theme="8"/>
      </bottom>
    </border>
    <border>
      <left>
        <color indexed="63"/>
      </left>
      <right>
        <color indexed="63"/>
      </right>
      <top style="thick">
        <color theme="8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theme="8"/>
      </left>
      <right>
        <color indexed="63"/>
      </right>
      <top style="thick">
        <color theme="8"/>
      </top>
      <bottom style="thick">
        <color theme="8"/>
      </bottom>
    </border>
    <border>
      <left style="medium">
        <color theme="0" tint="-0.04997999966144562"/>
      </left>
      <right>
        <color indexed="63"/>
      </right>
      <top>
        <color indexed="63"/>
      </top>
      <bottom style="medium">
        <color theme="0" tint="-0.04997999966144562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 style="thick">
        <color theme="8"/>
      </left>
      <right>
        <color indexed="63"/>
      </right>
      <top style="thick">
        <color theme="8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3" fillId="0" borderId="0">
      <alignment/>
      <protection/>
    </xf>
    <xf numFmtId="0" fontId="76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1" fontId="8" fillId="32" borderId="0" xfId="0" applyNumberFormat="1" applyFont="1" applyFill="1" applyBorder="1" applyAlignment="1" applyProtection="1">
      <alignment horizontal="right" vertical="center" wrapText="1"/>
      <protection locked="0"/>
    </xf>
    <xf numFmtId="1" fontId="12" fillId="32" borderId="0" xfId="0" applyNumberFormat="1" applyFont="1" applyFill="1" applyBorder="1" applyAlignment="1" applyProtection="1">
      <alignment horizontal="right" vertical="center" wrapText="1"/>
      <protection locked="0"/>
    </xf>
    <xf numFmtId="1" fontId="12" fillId="32" borderId="0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left" vertical="center"/>
      <protection locked="0"/>
    </xf>
    <xf numFmtId="49" fontId="1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NumberFormat="1" applyFont="1" applyFill="1" applyBorder="1" applyAlignment="1" applyProtection="1">
      <alignment vertical="center" wrapText="1"/>
      <protection locked="0"/>
    </xf>
    <xf numFmtId="170" fontId="11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0" xfId="55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170" fontId="11" fillId="33" borderId="0" xfId="55" applyNumberFormat="1" applyFont="1" applyFill="1" applyBorder="1" applyAlignment="1" applyProtection="1">
      <alignment vertical="center" wrapText="1"/>
      <protection locked="0"/>
    </xf>
    <xf numFmtId="0" fontId="14" fillId="33" borderId="0" xfId="55" applyFont="1" applyFill="1" applyBorder="1" applyAlignment="1" applyProtection="1">
      <alignment vertical="center" wrapText="1"/>
      <protection locked="0"/>
    </xf>
    <xf numFmtId="0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1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2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1" fontId="12" fillId="32" borderId="11" xfId="0" applyNumberFormat="1" applyFont="1" applyFill="1" applyBorder="1" applyAlignment="1" applyProtection="1">
      <alignment horizontal="right" vertical="center" wrapText="1"/>
      <protection/>
    </xf>
    <xf numFmtId="1" fontId="12" fillId="32" borderId="12" xfId="0" applyNumberFormat="1" applyFont="1" applyFill="1" applyBorder="1" applyAlignment="1" applyProtection="1">
      <alignment horizontal="right" vertical="center" wrapText="1"/>
      <protection/>
    </xf>
    <xf numFmtId="1" fontId="8" fillId="32" borderId="12" xfId="0" applyNumberFormat="1" applyFont="1" applyFill="1" applyBorder="1" applyAlignment="1" applyProtection="1">
      <alignment horizontal="right" vertical="center" wrapText="1"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2" fontId="12" fillId="32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12" fillId="32" borderId="0" xfId="0" applyFont="1" applyFill="1" applyBorder="1" applyAlignment="1" applyProtection="1">
      <alignment horizontal="right" vertical="center"/>
      <protection/>
    </xf>
    <xf numFmtId="0" fontId="12" fillId="32" borderId="0" xfId="0" applyFont="1" applyFill="1" applyBorder="1" applyAlignment="1" applyProtection="1">
      <alignment horizontal="right" vertical="center"/>
      <protection locked="0"/>
    </xf>
    <xf numFmtId="0" fontId="24" fillId="32" borderId="0" xfId="55" applyFont="1" applyFill="1" applyBorder="1" applyAlignment="1" applyProtection="1">
      <alignment horizontal="left" vertical="center"/>
      <protection/>
    </xf>
    <xf numFmtId="0" fontId="12" fillId="32" borderId="11" xfId="0" applyFont="1" applyFill="1" applyBorder="1" applyAlignment="1" applyProtection="1">
      <alignment horizontal="right" vertical="center"/>
      <protection locked="0"/>
    </xf>
    <xf numFmtId="0" fontId="12" fillId="32" borderId="12" xfId="0" applyFont="1" applyFill="1" applyBorder="1" applyAlignment="1" applyProtection="1">
      <alignment horizontal="right" vertical="center"/>
      <protection locked="0"/>
    </xf>
    <xf numFmtId="0" fontId="12" fillId="32" borderId="12" xfId="0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right" vertical="center"/>
      <protection locked="0"/>
    </xf>
    <xf numFmtId="0" fontId="7" fillId="33" borderId="10" xfId="0" applyFont="1" applyFill="1" applyBorder="1" applyAlignment="1" applyProtection="1">
      <alignment horizontal="right" vertical="center"/>
      <protection/>
    </xf>
    <xf numFmtId="0" fontId="26" fillId="32" borderId="0" xfId="0" applyFont="1" applyFill="1" applyBorder="1" applyAlignment="1" applyProtection="1">
      <alignment vertical="center"/>
      <protection locked="0"/>
    </xf>
    <xf numFmtId="0" fontId="27" fillId="32" borderId="0" xfId="55" applyFont="1" applyFill="1" applyBorder="1" applyAlignment="1" applyProtection="1">
      <alignment horizontal="center" vertical="center"/>
      <protection/>
    </xf>
    <xf numFmtId="0" fontId="26" fillId="32" borderId="13" xfId="0" applyFont="1" applyFill="1" applyBorder="1" applyAlignment="1" applyProtection="1">
      <alignment vertical="center"/>
      <protection locked="0"/>
    </xf>
    <xf numFmtId="0" fontId="26" fillId="32" borderId="11" xfId="0" applyFont="1" applyFill="1" applyBorder="1" applyAlignment="1" applyProtection="1">
      <alignment vertical="center"/>
      <protection locked="0"/>
    </xf>
    <xf numFmtId="0" fontId="27" fillId="32" borderId="14" xfId="55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right"/>
      <protection locked="0"/>
    </xf>
    <xf numFmtId="0" fontId="26" fillId="32" borderId="15" xfId="0" applyFont="1" applyFill="1" applyBorder="1" applyAlignment="1" applyProtection="1">
      <alignment vertical="center"/>
      <protection locked="0"/>
    </xf>
    <xf numFmtId="0" fontId="81" fillId="23" borderId="16" xfId="0" applyFont="1" applyFill="1" applyBorder="1" applyAlignment="1" applyProtection="1">
      <alignment horizontal="right" vertical="center" wrapText="1"/>
      <protection locked="0"/>
    </xf>
    <xf numFmtId="0" fontId="81" fillId="23" borderId="17" xfId="0" applyFont="1" applyFill="1" applyBorder="1" applyAlignment="1" applyProtection="1">
      <alignment horizontal="right" vertical="center" wrapText="1"/>
      <protection locked="0"/>
    </xf>
    <xf numFmtId="186" fontId="7" fillId="32" borderId="0" xfId="0" applyNumberFormat="1" applyFont="1" applyFill="1" applyBorder="1" applyAlignment="1" applyProtection="1">
      <alignment horizontal="right"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17" fillId="32" borderId="0" xfId="0" applyFont="1" applyFill="1" applyBorder="1" applyAlignment="1" applyProtection="1">
      <alignment vertical="center"/>
      <protection locked="0"/>
    </xf>
    <xf numFmtId="172" fontId="12" fillId="32" borderId="0" xfId="0" applyNumberFormat="1" applyFont="1" applyFill="1" applyBorder="1" applyAlignment="1" applyProtection="1">
      <alignment horizontal="right" vertical="center"/>
      <protection locked="0"/>
    </xf>
    <xf numFmtId="0" fontId="17" fillId="32" borderId="0" xfId="0" applyFont="1" applyFill="1" applyBorder="1" applyAlignment="1" applyProtection="1">
      <alignment vertical="center" wrapText="1"/>
      <protection locked="0"/>
    </xf>
    <xf numFmtId="0" fontId="81" fillId="23" borderId="18" xfId="0" applyFont="1" applyFill="1" applyBorder="1" applyAlignment="1" applyProtection="1">
      <alignment horizontal="right" vertical="center" wrapText="1"/>
      <protection locked="0"/>
    </xf>
    <xf numFmtId="0" fontId="25" fillId="32" borderId="15" xfId="0" applyFont="1" applyFill="1" applyBorder="1" applyAlignment="1" applyProtection="1">
      <alignment vertical="center"/>
      <protection locked="0"/>
    </xf>
    <xf numFmtId="172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vertical="center" wrapText="1"/>
      <protection locked="0"/>
    </xf>
    <xf numFmtId="0" fontId="24" fillId="32" borderId="12" xfId="55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right" vertical="center" wrapText="1"/>
      <protection locked="0"/>
    </xf>
    <xf numFmtId="0" fontId="26" fillId="32" borderId="19" xfId="0" applyFont="1" applyFill="1" applyBorder="1" applyAlignment="1" applyProtection="1">
      <alignment vertical="center" wrapText="1"/>
      <protection locked="0"/>
    </xf>
    <xf numFmtId="0" fontId="12" fillId="32" borderId="20" xfId="0" applyFont="1" applyFill="1" applyBorder="1" applyAlignment="1" applyProtection="1">
      <alignment horizontal="right" vertical="center"/>
      <protection locked="0"/>
    </xf>
    <xf numFmtId="0" fontId="17" fillId="32" borderId="21" xfId="0" applyFont="1" applyFill="1" applyBorder="1" applyAlignment="1" applyProtection="1">
      <alignment vertical="center"/>
      <protection locked="0"/>
    </xf>
    <xf numFmtId="0" fontId="12" fillId="32" borderId="21" xfId="0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7" fillId="32" borderId="21" xfId="0" applyFont="1" applyFill="1" applyBorder="1" applyAlignment="1" applyProtection="1">
      <alignment horizontal="right" vertical="center"/>
      <protection locked="0"/>
    </xf>
    <xf numFmtId="0" fontId="3" fillId="32" borderId="21" xfId="0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 locked="0"/>
    </xf>
    <xf numFmtId="0" fontId="12" fillId="32" borderId="11" xfId="0" applyFont="1" applyFill="1" applyBorder="1" applyAlignment="1" applyProtection="1">
      <alignment vertical="center"/>
      <protection locked="0"/>
    </xf>
    <xf numFmtId="0" fontId="12" fillId="32" borderId="15" xfId="0" applyFont="1" applyFill="1" applyBorder="1" applyAlignment="1" applyProtection="1">
      <alignment horizontal="righ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14" fillId="32" borderId="0" xfId="55" applyFont="1" applyFill="1" applyBorder="1" applyAlignment="1" applyProtection="1">
      <alignment vertical="center"/>
      <protection/>
    </xf>
    <xf numFmtId="0" fontId="81" fillId="23" borderId="16" xfId="0" applyFont="1" applyFill="1" applyBorder="1" applyAlignment="1" applyProtection="1">
      <alignment horizontal="center" vertical="center" wrapText="1"/>
      <protection locked="0"/>
    </xf>
    <xf numFmtId="0" fontId="81" fillId="23" borderId="17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82" fillId="23" borderId="0" xfId="0" applyFont="1" applyFill="1" applyAlignment="1">
      <alignment/>
    </xf>
    <xf numFmtId="0" fontId="22" fillId="33" borderId="0" xfId="0" applyFont="1" applyFill="1" applyBorder="1" applyAlignment="1" applyProtection="1">
      <alignment horizontal="left" vertical="center"/>
      <protection locked="0"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 horizontal="right" vertical="center"/>
      <protection locked="0"/>
    </xf>
    <xf numFmtId="0" fontId="14" fillId="33" borderId="0" xfId="55" applyFont="1" applyFill="1" applyBorder="1" applyAlignment="1" applyProtection="1">
      <alignment vertical="center"/>
      <protection/>
    </xf>
    <xf numFmtId="172" fontId="15" fillId="33" borderId="10" xfId="55" applyNumberFormat="1" applyFont="1" applyFill="1" applyBorder="1" applyAlignment="1" applyProtection="1">
      <alignment vertical="center"/>
      <protection/>
    </xf>
    <xf numFmtId="0" fontId="82" fillId="33" borderId="0" xfId="0" applyFont="1" applyFill="1" applyAlignment="1">
      <alignment/>
    </xf>
    <xf numFmtId="0" fontId="83" fillId="23" borderId="0" xfId="0" applyFont="1" applyFill="1" applyAlignment="1">
      <alignment/>
    </xf>
    <xf numFmtId="172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55" applyFont="1" applyFill="1" applyBorder="1" applyAlignment="1" applyProtection="1">
      <alignment horizontal="right" vertical="center"/>
      <protection/>
    </xf>
    <xf numFmtId="0" fontId="12" fillId="32" borderId="0" xfId="55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center"/>
      <protection locked="0"/>
    </xf>
    <xf numFmtId="1" fontId="7" fillId="33" borderId="10" xfId="0" applyNumberFormat="1" applyFont="1" applyFill="1" applyBorder="1" applyAlignment="1" applyProtection="1">
      <alignment horizontal="right" vertical="center"/>
      <protection/>
    </xf>
    <xf numFmtId="1" fontId="7" fillId="33" borderId="23" xfId="0" applyNumberFormat="1" applyFont="1" applyFill="1" applyBorder="1" applyAlignment="1" applyProtection="1">
      <alignment horizontal="right" vertical="center"/>
      <protection/>
    </xf>
    <xf numFmtId="0" fontId="7" fillId="33" borderId="23" xfId="0" applyFont="1" applyFill="1" applyBorder="1" applyAlignment="1" applyProtection="1">
      <alignment horizontal="right" vertical="center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49" fontId="15" fillId="33" borderId="0" xfId="0" applyNumberFormat="1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172" fontId="15" fillId="33" borderId="10" xfId="0" applyNumberFormat="1" applyFont="1" applyFill="1" applyBorder="1" applyAlignment="1" applyProtection="1">
      <alignment horizontal="right"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3" fillId="33" borderId="10" xfId="55" applyFont="1" applyFill="1" applyBorder="1" applyAlignment="1" applyProtection="1">
      <alignment vertical="center"/>
      <protection locked="0"/>
    </xf>
    <xf numFmtId="0" fontId="14" fillId="33" borderId="10" xfId="55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20" fillId="33" borderId="1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84" fillId="33" borderId="0" xfId="0" applyNumberFormat="1" applyFont="1" applyFill="1" applyBorder="1" applyAlignment="1" applyProtection="1">
      <alignment horizontal="left" vertical="center"/>
      <protection locked="0"/>
    </xf>
    <xf numFmtId="172" fontId="15" fillId="34" borderId="10" xfId="55" applyNumberFormat="1" applyFont="1" applyFill="1" applyBorder="1" applyAlignment="1" applyProtection="1">
      <alignment vertical="center"/>
      <protection/>
    </xf>
    <xf numFmtId="172" fontId="15" fillId="34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172" fontId="7" fillId="34" borderId="10" xfId="0" applyNumberFormat="1" applyFont="1" applyFill="1" applyBorder="1" applyAlignment="1" applyProtection="1">
      <alignment horizontal="right" vertical="center"/>
      <protection/>
    </xf>
    <xf numFmtId="49" fontId="2" fillId="32" borderId="0" xfId="55" applyNumberFormat="1" applyFill="1" applyBorder="1" applyAlignment="1" applyProtection="1">
      <alignment horizontal="left" vertical="center"/>
      <protection/>
    </xf>
    <xf numFmtId="0" fontId="2" fillId="32" borderId="0" xfId="55" applyFill="1" applyBorder="1" applyAlignment="1" applyProtection="1">
      <alignment vertical="center"/>
      <protection/>
    </xf>
    <xf numFmtId="1" fontId="2" fillId="32" borderId="0" xfId="55" applyNumberFormat="1" applyFill="1" applyBorder="1" applyAlignment="1" applyProtection="1">
      <alignment horizontal="right" vertical="center" wrapText="1"/>
      <protection locked="0"/>
    </xf>
    <xf numFmtId="49" fontId="2" fillId="32" borderId="0" xfId="55" applyNumberFormat="1" applyFill="1" applyBorder="1" applyAlignment="1" applyProtection="1">
      <alignment vertical="center"/>
      <protection/>
    </xf>
    <xf numFmtId="1" fontId="2" fillId="32" borderId="0" xfId="55" applyNumberFormat="1" applyFill="1" applyBorder="1" applyAlignment="1" applyProtection="1">
      <alignment horizontal="right" vertical="center" wrapText="1"/>
      <protection/>
    </xf>
    <xf numFmtId="0" fontId="2" fillId="32" borderId="0" xfId="55" applyFill="1" applyBorder="1" applyAlignment="1" applyProtection="1">
      <alignment horizontal="left" vertical="center"/>
      <protection/>
    </xf>
    <xf numFmtId="172" fontId="2" fillId="32" borderId="0" xfId="55" applyNumberFormat="1" applyFill="1" applyBorder="1" applyAlignment="1" applyProtection="1">
      <alignment horizontal="right" vertical="center"/>
      <protection/>
    </xf>
    <xf numFmtId="2" fontId="2" fillId="32" borderId="0" xfId="55" applyNumberFormat="1" applyFill="1" applyBorder="1" applyAlignment="1" applyProtection="1">
      <alignment horizontal="right" vertical="center"/>
      <protection locked="0"/>
    </xf>
    <xf numFmtId="0" fontId="2" fillId="32" borderId="0" xfId="55" applyFill="1" applyBorder="1" applyAlignment="1" applyProtection="1">
      <alignment horizontal="right" vertical="center"/>
      <protection locked="0"/>
    </xf>
    <xf numFmtId="0" fontId="2" fillId="32" borderId="0" xfId="55" applyFill="1" applyBorder="1" applyAlignment="1" applyProtection="1">
      <alignment vertical="center"/>
      <protection locked="0"/>
    </xf>
    <xf numFmtId="0" fontId="2" fillId="0" borderId="0" xfId="55" applyAlignment="1" applyProtection="1">
      <alignment/>
      <protection/>
    </xf>
    <xf numFmtId="0" fontId="25" fillId="32" borderId="0" xfId="0" applyFont="1" applyFill="1" applyBorder="1" applyAlignment="1" applyProtection="1">
      <alignment vertical="center"/>
      <protection locked="0"/>
    </xf>
    <xf numFmtId="3" fontId="7" fillId="33" borderId="24" xfId="0" applyNumberFormat="1" applyFont="1" applyFill="1" applyBorder="1" applyAlignment="1" applyProtection="1">
      <alignment horizontal="right" vertical="center"/>
      <protection/>
    </xf>
    <xf numFmtId="0" fontId="2" fillId="32" borderId="0" xfId="55" applyFill="1" applyAlignment="1" applyProtection="1">
      <alignment/>
      <protection/>
    </xf>
    <xf numFmtId="49" fontId="2" fillId="32" borderId="11" xfId="55" applyNumberFormat="1" applyFill="1" applyBorder="1" applyAlignment="1" applyProtection="1">
      <alignment vertical="center"/>
      <protection/>
    </xf>
    <xf numFmtId="0" fontId="11" fillId="33" borderId="10" xfId="55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86" fontId="7" fillId="32" borderId="21" xfId="0" applyNumberFormat="1" applyFont="1" applyFill="1" applyBorder="1" applyAlignment="1" applyProtection="1">
      <alignment horizontal="right" vertical="center"/>
      <protection locked="0"/>
    </xf>
    <xf numFmtId="186" fontId="7" fillId="33" borderId="10" xfId="0" applyNumberFormat="1" applyFont="1" applyFill="1" applyBorder="1" applyAlignment="1" applyProtection="1">
      <alignment horizontal="right" vertical="center"/>
      <protection locked="0"/>
    </xf>
    <xf numFmtId="9" fontId="7" fillId="33" borderId="0" xfId="63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vertical="center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3" fontId="7" fillId="33" borderId="10" xfId="55" applyNumberFormat="1" applyFont="1" applyFill="1" applyBorder="1" applyAlignment="1" applyProtection="1">
      <alignment horizontal="right" vertical="center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26" fillId="32" borderId="0" xfId="0" applyFont="1" applyFill="1" applyBorder="1" applyAlignment="1" applyProtection="1">
      <alignment vertical="center" wrapText="1"/>
      <protection locked="0"/>
    </xf>
    <xf numFmtId="0" fontId="12" fillId="32" borderId="0" xfId="0" applyFont="1" applyFill="1" applyBorder="1" applyAlignment="1" applyProtection="1">
      <alignment vertical="center"/>
      <protection locked="0"/>
    </xf>
    <xf numFmtId="186" fontId="2" fillId="32" borderId="0" xfId="55" applyNumberFormat="1" applyFill="1" applyBorder="1" applyAlignment="1" applyProtection="1">
      <alignment horizontal="right" vertical="center"/>
      <protection locked="0"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5" fillId="32" borderId="0" xfId="0" applyFont="1" applyFill="1" applyBorder="1" applyAlignment="1" applyProtection="1">
      <alignment horizontal="right" vertical="center"/>
      <protection locked="0"/>
    </xf>
    <xf numFmtId="0" fontId="15" fillId="32" borderId="0" xfId="0" applyFont="1" applyFill="1" applyAlignment="1" applyProtection="1">
      <alignment horizontal="right" vertical="center"/>
      <protection locked="0"/>
    </xf>
    <xf numFmtId="0" fontId="2" fillId="32" borderId="0" xfId="55" applyFill="1" applyAlignment="1" applyProtection="1">
      <alignment vertical="center"/>
      <protection locked="0"/>
    </xf>
    <xf numFmtId="0" fontId="2" fillId="32" borderId="0" xfId="55" applyFill="1" applyAlignment="1" applyProtection="1">
      <alignment horizontal="right" vertic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right" vertical="center" wrapText="1"/>
      <protection locked="0"/>
    </xf>
    <xf numFmtId="49" fontId="85" fillId="23" borderId="25" xfId="0" applyNumberFormat="1" applyFont="1" applyFill="1" applyBorder="1" applyAlignment="1" applyProtection="1">
      <alignment horizontal="left" vertical="center"/>
      <protection locked="0"/>
    </xf>
    <xf numFmtId="0" fontId="85" fillId="23" borderId="16" xfId="0" applyFont="1" applyFill="1" applyBorder="1" applyAlignment="1" applyProtection="1">
      <alignment vertical="center"/>
      <protection locked="0"/>
    </xf>
    <xf numFmtId="49" fontId="12" fillId="32" borderId="26" xfId="0" applyNumberFormat="1" applyFont="1" applyFill="1" applyBorder="1" applyAlignment="1" applyProtection="1">
      <alignment horizontal="left" vertical="center"/>
      <protection locked="0"/>
    </xf>
    <xf numFmtId="0" fontId="17" fillId="32" borderId="15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/>
      <protection locked="0"/>
    </xf>
    <xf numFmtId="49" fontId="2" fillId="32" borderId="0" xfId="55" applyNumberFormat="1" applyFill="1" applyBorder="1" applyAlignment="1" applyProtection="1">
      <alignment horizontal="left" vertical="center"/>
      <protection locked="0"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49" fontId="12" fillId="32" borderId="27" xfId="0" applyNumberFormat="1" applyFont="1" applyFill="1" applyBorder="1" applyAlignment="1" applyProtection="1">
      <alignment horizontal="left" vertical="center"/>
      <protection locked="0"/>
    </xf>
    <xf numFmtId="0" fontId="17" fillId="32" borderId="13" xfId="0" applyFont="1" applyFill="1" applyBorder="1" applyAlignment="1" applyProtection="1">
      <alignment horizontal="left" vertical="center"/>
      <protection locked="0"/>
    </xf>
    <xf numFmtId="0" fontId="12" fillId="32" borderId="12" xfId="0" applyFont="1" applyFill="1" applyBorder="1" applyAlignment="1" applyProtection="1">
      <alignment horizontal="center" vertical="center"/>
      <protection locked="0"/>
    </xf>
    <xf numFmtId="0" fontId="2" fillId="32" borderId="0" xfId="55" applyFill="1" applyBorder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17" fillId="32" borderId="12" xfId="0" applyFont="1" applyFill="1" applyBorder="1" applyAlignment="1" applyProtection="1">
      <alignment vertical="center"/>
      <protection locked="0"/>
    </xf>
    <xf numFmtId="49" fontId="12" fillId="32" borderId="27" xfId="0" applyNumberFormat="1" applyFont="1" applyFill="1" applyBorder="1" applyAlignment="1" applyProtection="1">
      <alignment vertical="center"/>
      <protection locked="0"/>
    </xf>
    <xf numFmtId="0" fontId="17" fillId="32" borderId="0" xfId="0" applyFont="1" applyFill="1" applyBorder="1" applyAlignment="1" applyProtection="1">
      <alignment horizontal="left" vertical="center"/>
      <protection locked="0"/>
    </xf>
    <xf numFmtId="2" fontId="12" fillId="32" borderId="12" xfId="0" applyNumberFormat="1" applyFont="1" applyFill="1" applyBorder="1" applyAlignment="1" applyProtection="1">
      <alignment horizontal="right" vertical="center"/>
      <protection locked="0"/>
    </xf>
    <xf numFmtId="49" fontId="2" fillId="32" borderId="0" xfId="55" applyNumberForma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wrapText="1"/>
      <protection locked="0"/>
    </xf>
    <xf numFmtId="0" fontId="17" fillId="32" borderId="13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/>
      <protection locked="0"/>
    </xf>
    <xf numFmtId="0" fontId="8" fillId="32" borderId="12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0" fontId="16" fillId="33" borderId="0" xfId="0" applyFont="1" applyFill="1" applyBorder="1" applyAlignment="1" applyProtection="1">
      <alignment wrapText="1"/>
      <protection locked="0"/>
    </xf>
    <xf numFmtId="1" fontId="12" fillId="32" borderId="12" xfId="0" applyNumberFormat="1" applyFont="1" applyFill="1" applyBorder="1" applyAlignment="1" applyProtection="1">
      <alignment horizontal="right" vertical="center" wrapText="1"/>
      <protection locked="0"/>
    </xf>
    <xf numFmtId="172" fontId="12" fillId="32" borderId="0" xfId="42" applyNumberFormat="1" applyFont="1" applyFill="1" applyBorder="1" applyAlignment="1" applyProtection="1">
      <alignment horizontal="right" vertical="center"/>
      <protection locked="0"/>
    </xf>
    <xf numFmtId="172" fontId="12" fillId="32" borderId="12" xfId="0" applyNumberFormat="1" applyFont="1" applyFill="1" applyBorder="1" applyAlignment="1" applyProtection="1">
      <alignment horizontal="right" vertical="center"/>
      <protection locked="0"/>
    </xf>
    <xf numFmtId="172" fontId="2" fillId="32" borderId="0" xfId="55" applyNumberFormat="1" applyFill="1" applyBorder="1" applyAlignment="1" applyProtection="1">
      <alignment horizontal="right" vertical="center"/>
      <protection locked="0"/>
    </xf>
    <xf numFmtId="0" fontId="24" fillId="32" borderId="0" xfId="55" applyFont="1" applyFill="1" applyBorder="1" applyAlignment="1" applyProtection="1">
      <alignment horizontal="left" vertical="center"/>
      <protection locked="0"/>
    </xf>
    <xf numFmtId="0" fontId="24" fillId="32" borderId="12" xfId="55" applyFont="1" applyFill="1" applyBorder="1" applyAlignment="1" applyProtection="1">
      <alignment horizontal="left" vertical="center"/>
      <protection locked="0"/>
    </xf>
    <xf numFmtId="0" fontId="25" fillId="32" borderId="0" xfId="0" applyFont="1" applyFill="1" applyBorder="1" applyAlignment="1" applyProtection="1">
      <alignment horizontal="left" vertical="center"/>
      <protection locked="0"/>
    </xf>
    <xf numFmtId="0" fontId="25" fillId="32" borderId="12" xfId="0" applyFont="1" applyFill="1" applyBorder="1" applyAlignment="1" applyProtection="1">
      <alignment horizontal="left" vertical="center"/>
      <protection locked="0"/>
    </xf>
    <xf numFmtId="0" fontId="17" fillId="32" borderId="11" xfId="0" applyFont="1" applyFill="1" applyBorder="1" applyAlignment="1" applyProtection="1">
      <alignment vertical="center"/>
      <protection locked="0"/>
    </xf>
    <xf numFmtId="172" fontId="12" fillId="32" borderId="15" xfId="0" applyNumberFormat="1" applyFont="1" applyFill="1" applyBorder="1" applyAlignment="1" applyProtection="1">
      <alignment horizontal="right" vertical="center"/>
      <protection locked="0"/>
    </xf>
    <xf numFmtId="172" fontId="12" fillId="32" borderId="28" xfId="0" applyNumberFormat="1" applyFont="1" applyFill="1" applyBorder="1" applyAlignment="1" applyProtection="1">
      <alignment horizontal="right" vertical="center"/>
      <protection locked="0"/>
    </xf>
    <xf numFmtId="0" fontId="2" fillId="32" borderId="10" xfId="55" applyFill="1" applyBorder="1" applyAlignment="1" applyProtection="1">
      <alignment vertical="center"/>
      <protection locked="0"/>
    </xf>
    <xf numFmtId="0" fontId="3" fillId="32" borderId="10" xfId="55" applyNumberFormat="1" applyFont="1" applyFill="1" applyBorder="1" applyAlignment="1" applyProtection="1">
      <alignment horizontal="right" vertical="center"/>
      <protection locked="0"/>
    </xf>
    <xf numFmtId="0" fontId="7" fillId="32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14" fillId="33" borderId="0" xfId="55" applyFont="1" applyFill="1" applyBorder="1" applyAlignment="1" applyProtection="1">
      <alignment vertical="center"/>
      <protection locked="0"/>
    </xf>
    <xf numFmtId="9" fontId="7" fillId="33" borderId="10" xfId="63" applyFont="1" applyFill="1" applyBorder="1" applyAlignment="1" applyProtection="1">
      <alignment vertical="center"/>
      <protection locked="0"/>
    </xf>
    <xf numFmtId="9" fontId="7" fillId="33" borderId="0" xfId="63" applyFont="1" applyFill="1" applyBorder="1" applyAlignment="1" applyProtection="1">
      <alignment vertical="center"/>
      <protection locked="0"/>
    </xf>
    <xf numFmtId="0" fontId="27" fillId="32" borderId="14" xfId="55" applyFont="1" applyFill="1" applyBorder="1" applyAlignment="1" applyProtection="1">
      <alignment horizontal="center" vertical="center"/>
      <protection locked="0"/>
    </xf>
    <xf numFmtId="0" fontId="27" fillId="32" borderId="0" xfId="55" applyFont="1" applyFill="1" applyBorder="1" applyAlignment="1" applyProtection="1">
      <alignment horizontal="center" vertical="center"/>
      <protection locked="0"/>
    </xf>
    <xf numFmtId="172" fontId="7" fillId="32" borderId="0" xfId="0" applyNumberFormat="1" applyFont="1" applyFill="1" applyBorder="1" applyAlignment="1" applyProtection="1">
      <alignment horizontal="right" vertical="center"/>
      <protection locked="0"/>
    </xf>
    <xf numFmtId="172" fontId="7" fillId="32" borderId="12" xfId="0" applyNumberFormat="1" applyFont="1" applyFill="1" applyBorder="1" applyAlignment="1" applyProtection="1">
      <alignment horizontal="right" vertical="center"/>
      <protection locked="0"/>
    </xf>
    <xf numFmtId="49" fontId="12" fillId="32" borderId="0" xfId="0" applyNumberFormat="1" applyFont="1" applyFill="1" applyBorder="1" applyAlignment="1" applyProtection="1">
      <alignment vertical="center"/>
      <protection locked="0"/>
    </xf>
    <xf numFmtId="0" fontId="15" fillId="32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9" fontId="85" fillId="23" borderId="29" xfId="0" applyNumberFormat="1" applyFont="1" applyFill="1" applyBorder="1" applyAlignment="1" applyProtection="1">
      <alignment horizontal="left" vertical="center"/>
      <protection locked="0"/>
    </xf>
    <xf numFmtId="0" fontId="85" fillId="23" borderId="18" xfId="0" applyFont="1" applyFill="1" applyBorder="1" applyAlignment="1" applyProtection="1">
      <alignment vertical="center"/>
      <protection locked="0"/>
    </xf>
    <xf numFmtId="1" fontId="12" fillId="32" borderId="13" xfId="0" applyNumberFormat="1" applyFont="1" applyFill="1" applyBorder="1" applyAlignment="1" applyProtection="1">
      <alignment horizontal="right" vertical="center" wrapText="1"/>
      <protection locked="0"/>
    </xf>
    <xf numFmtId="1" fontId="12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32" borderId="0" xfId="0" applyFont="1" applyFill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 applyProtection="1">
      <alignment vertical="center" wrapText="1"/>
      <protection locked="0"/>
    </xf>
    <xf numFmtId="49" fontId="15" fillId="32" borderId="0" xfId="0" applyNumberFormat="1" applyFont="1" applyFill="1" applyBorder="1" applyAlignment="1" applyProtection="1">
      <alignment horizontal="left" vertical="center"/>
      <protection locked="0"/>
    </xf>
    <xf numFmtId="0" fontId="30" fillId="32" borderId="0" xfId="0" applyFont="1" applyFill="1" applyBorder="1" applyAlignment="1" applyProtection="1">
      <alignment horizontal="left" vertical="center"/>
      <protection locked="0"/>
    </xf>
    <xf numFmtId="49" fontId="12" fillId="32" borderId="19" xfId="0" applyNumberFormat="1" applyFont="1" applyFill="1" applyBorder="1" applyAlignment="1" applyProtection="1">
      <alignment vertical="center"/>
      <protection locked="0"/>
    </xf>
    <xf numFmtId="0" fontId="17" fillId="32" borderId="19" xfId="0" applyFont="1" applyFill="1" applyBorder="1" applyAlignment="1" applyProtection="1">
      <alignment vertical="center"/>
      <protection locked="0"/>
    </xf>
    <xf numFmtId="0" fontId="14" fillId="32" borderId="21" xfId="55" applyFont="1" applyFill="1" applyBorder="1" applyAlignment="1" applyProtection="1">
      <alignment horizontal="center" vertical="center"/>
      <protection locked="0"/>
    </xf>
    <xf numFmtId="0" fontId="14" fillId="32" borderId="0" xfId="55" applyFont="1" applyFill="1" applyBorder="1" applyAlignment="1" applyProtection="1">
      <alignment horizontal="center" vertical="center"/>
      <protection locked="0"/>
    </xf>
    <xf numFmtId="172" fontId="7" fillId="32" borderId="30" xfId="0" applyNumberFormat="1" applyFont="1" applyFill="1" applyBorder="1" applyAlignment="1" applyProtection="1">
      <alignment horizontal="right" vertical="center"/>
      <protection locked="0"/>
    </xf>
    <xf numFmtId="172" fontId="7" fillId="32" borderId="21" xfId="0" applyNumberFormat="1" applyFont="1" applyFill="1" applyBorder="1" applyAlignment="1" applyProtection="1">
      <alignment horizontal="right" vertical="center"/>
      <protection locked="0"/>
    </xf>
    <xf numFmtId="49" fontId="15" fillId="32" borderId="0" xfId="0" applyNumberFormat="1" applyFont="1" applyFill="1" applyBorder="1" applyAlignment="1" applyProtection="1">
      <alignment vertical="center"/>
      <protection locked="0"/>
    </xf>
    <xf numFmtId="0" fontId="30" fillId="32" borderId="0" xfId="0" applyFont="1" applyFill="1" applyBorder="1" applyAlignment="1" applyProtection="1">
      <alignment vertical="center"/>
      <protection locked="0"/>
    </xf>
    <xf numFmtId="172" fontId="15" fillId="32" borderId="0" xfId="0" applyNumberFormat="1" applyFont="1" applyFill="1" applyBorder="1" applyAlignment="1" applyProtection="1">
      <alignment horizontal="right" vertical="center"/>
      <protection locked="0"/>
    </xf>
    <xf numFmtId="172" fontId="12" fillId="32" borderId="30" xfId="0" applyNumberFormat="1" applyFont="1" applyFill="1" applyBorder="1" applyAlignment="1" applyProtection="1">
      <alignment horizontal="right" vertical="center"/>
      <protection locked="0"/>
    </xf>
    <xf numFmtId="172" fontId="12" fillId="32" borderId="21" xfId="0" applyNumberFormat="1" applyFont="1" applyFill="1" applyBorder="1" applyAlignment="1" applyProtection="1">
      <alignment horizontal="right" vertical="center"/>
      <protection locked="0"/>
    </xf>
    <xf numFmtId="0" fontId="27" fillId="32" borderId="21" xfId="55" applyFont="1" applyFill="1" applyBorder="1" applyAlignment="1" applyProtection="1">
      <alignment vertical="center"/>
      <protection locked="0"/>
    </xf>
    <xf numFmtId="0" fontId="27" fillId="32" borderId="0" xfId="55" applyFont="1" applyFill="1" applyBorder="1" applyAlignment="1" applyProtection="1">
      <alignment vertical="center"/>
      <protection locked="0"/>
    </xf>
    <xf numFmtId="0" fontId="14" fillId="32" borderId="21" xfId="55" applyFont="1" applyFill="1" applyBorder="1" applyAlignment="1" applyProtection="1">
      <alignment vertical="center"/>
      <protection locked="0"/>
    </xf>
    <xf numFmtId="0" fontId="14" fillId="32" borderId="0" xfId="55" applyFont="1" applyFill="1" applyBorder="1" applyAlignment="1" applyProtection="1">
      <alignment vertical="center"/>
      <protection locked="0"/>
    </xf>
    <xf numFmtId="49" fontId="12" fillId="32" borderId="19" xfId="0" applyNumberFormat="1" applyFont="1" applyFill="1" applyBorder="1" applyAlignment="1" applyProtection="1">
      <alignment horizontal="left" vertical="center"/>
      <protection locked="0"/>
    </xf>
    <xf numFmtId="0" fontId="17" fillId="32" borderId="19" xfId="0" applyFont="1" applyFill="1" applyBorder="1" applyAlignment="1" applyProtection="1">
      <alignment horizontal="left" vertical="center"/>
      <protection locked="0"/>
    </xf>
    <xf numFmtId="0" fontId="17" fillId="32" borderId="20" xfId="0" applyFont="1" applyFill="1" applyBorder="1" applyAlignment="1" applyProtection="1">
      <alignment vertical="center"/>
      <protection locked="0"/>
    </xf>
    <xf numFmtId="49" fontId="2" fillId="32" borderId="11" xfId="55" applyNumberFormat="1" applyFill="1" applyBorder="1" applyAlignment="1" applyProtection="1">
      <alignment vertical="center"/>
      <protection locked="0"/>
    </xf>
    <xf numFmtId="49" fontId="7" fillId="33" borderId="11" xfId="0" applyNumberFormat="1" applyFont="1" applyFill="1" applyBorder="1" applyAlignment="1" applyProtection="1">
      <alignment vertical="center" wrapText="1"/>
      <protection locked="0"/>
    </xf>
    <xf numFmtId="49" fontId="7" fillId="33" borderId="0" xfId="0" applyNumberFormat="1" applyFont="1" applyFill="1" applyBorder="1" applyAlignment="1" applyProtection="1">
      <alignment vertical="center" wrapText="1"/>
      <protection locked="0"/>
    </xf>
    <xf numFmtId="49" fontId="12" fillId="32" borderId="19" xfId="0" applyNumberFormat="1" applyFont="1" applyFill="1" applyBorder="1" applyAlignment="1" applyProtection="1">
      <alignment vertical="center" wrapText="1"/>
      <protection locked="0"/>
    </xf>
    <xf numFmtId="49" fontId="12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0" xfId="55" applyFill="1" applyAlignment="1" applyProtection="1">
      <alignment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Alignment="1" applyProtection="1">
      <alignment/>
      <protection locked="0"/>
    </xf>
    <xf numFmtId="49" fontId="12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24" fillId="32" borderId="0" xfId="55" applyFont="1" applyFill="1" applyBorder="1" applyAlignment="1" applyProtection="1">
      <alignment vertical="center"/>
      <protection locked="0"/>
    </xf>
    <xf numFmtId="0" fontId="24" fillId="32" borderId="12" xfId="55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right" vertical="center" wrapText="1"/>
      <protection locked="0"/>
    </xf>
    <xf numFmtId="49" fontId="3" fillId="33" borderId="0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 applyProtection="1">
      <alignment vertical="center"/>
      <protection locked="0"/>
    </xf>
    <xf numFmtId="0" fontId="14" fillId="33" borderId="10" xfId="55" applyFont="1" applyFill="1" applyBorder="1" applyAlignment="1" applyProtection="1">
      <alignment horizontal="center" vertical="center"/>
      <protection locked="0"/>
    </xf>
    <xf numFmtId="49" fontId="30" fillId="32" borderId="0" xfId="55" applyNumberFormat="1" applyFont="1" applyFill="1" applyBorder="1" applyAlignment="1" applyProtection="1">
      <alignment horizontal="left" vertical="center"/>
      <protection locked="0"/>
    </xf>
    <xf numFmtId="0" fontId="30" fillId="32" borderId="0" xfId="55" applyFont="1" applyFill="1" applyBorder="1" applyAlignment="1" applyProtection="1">
      <alignment horizontal="left" vertical="center"/>
      <protection locked="0"/>
    </xf>
    <xf numFmtId="0" fontId="12" fillId="32" borderId="13" xfId="0" applyFont="1" applyFill="1" applyBorder="1" applyAlignment="1" applyProtection="1">
      <alignment vertical="center"/>
      <protection locked="0"/>
    </xf>
    <xf numFmtId="0" fontId="17" fillId="9" borderId="13" xfId="0" applyFont="1" applyFill="1" applyBorder="1" applyAlignment="1" applyProtection="1">
      <alignment horizontal="left" vertical="center"/>
      <protection locked="0"/>
    </xf>
    <xf numFmtId="0" fontId="12" fillId="32" borderId="15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/>
      <protection/>
    </xf>
    <xf numFmtId="172" fontId="7" fillId="33" borderId="0" xfId="0" applyNumberFormat="1" applyFont="1" applyFill="1" applyBorder="1" applyAlignment="1" applyProtection="1">
      <alignment horizontal="right" vertical="center"/>
      <protection/>
    </xf>
    <xf numFmtId="172" fontId="7" fillId="33" borderId="22" xfId="0" applyNumberFormat="1" applyFont="1" applyFill="1" applyBorder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 wrapText="1"/>
      <protection/>
    </xf>
    <xf numFmtId="0" fontId="15" fillId="33" borderId="0" xfId="0" applyFont="1" applyFill="1" applyBorder="1" applyAlignment="1" applyProtection="1">
      <alignment horizontal="right" vertical="center" wrapText="1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1" fontId="7" fillId="35" borderId="10" xfId="0" applyNumberFormat="1" applyFont="1" applyFill="1" applyBorder="1" applyAlignment="1" applyProtection="1">
      <alignment horizontal="right" vertical="center" wrapText="1"/>
      <protection/>
    </xf>
    <xf numFmtId="1" fontId="7" fillId="35" borderId="10" xfId="0" applyNumberFormat="1" applyFont="1" applyFill="1" applyBorder="1" applyAlignment="1" applyProtection="1">
      <alignment horizontal="right" vertical="center"/>
      <protection/>
    </xf>
    <xf numFmtId="2" fontId="7" fillId="35" borderId="10" xfId="0" applyNumberFormat="1" applyFont="1" applyFill="1" applyBorder="1" applyAlignment="1" applyProtection="1">
      <alignment horizontal="right" vertical="center"/>
      <protection/>
    </xf>
    <xf numFmtId="172" fontId="7" fillId="35" borderId="1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 applyProtection="1">
      <alignment horizontal="righ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170" fontId="11" fillId="33" borderId="0" xfId="55" applyNumberFormat="1" applyFont="1" applyFill="1" applyBorder="1" applyAlignment="1" applyProtection="1">
      <alignment horizontal="left" vertical="center" wrapText="1"/>
      <protection/>
    </xf>
    <xf numFmtId="0" fontId="11" fillId="33" borderId="0" xfId="55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170" fontId="11" fillId="33" borderId="0" xfId="55" applyNumberFormat="1" applyFont="1" applyFill="1" applyBorder="1" applyAlignment="1" applyProtection="1">
      <alignment vertical="center" wrapText="1"/>
      <protection/>
    </xf>
    <xf numFmtId="0" fontId="14" fillId="33" borderId="0" xfId="55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9" fontId="85" fillId="23" borderId="25" xfId="0" applyNumberFormat="1" applyFont="1" applyFill="1" applyBorder="1" applyAlignment="1" applyProtection="1">
      <alignment horizontal="left" vertical="center"/>
      <protection/>
    </xf>
    <xf numFmtId="0" fontId="85" fillId="23" borderId="16" xfId="0" applyFont="1" applyFill="1" applyBorder="1" applyAlignment="1" applyProtection="1">
      <alignment vertical="center"/>
      <protection/>
    </xf>
    <xf numFmtId="0" fontId="81" fillId="23" borderId="16" xfId="0" applyFont="1" applyFill="1" applyBorder="1" applyAlignment="1" applyProtection="1">
      <alignment horizontal="center" vertical="center" wrapText="1"/>
      <protection/>
    </xf>
    <xf numFmtId="0" fontId="81" fillId="23" borderId="17" xfId="0" applyFont="1" applyFill="1" applyBorder="1" applyAlignment="1" applyProtection="1">
      <alignment horizontal="center" vertical="center" wrapText="1"/>
      <protection/>
    </xf>
    <xf numFmtId="0" fontId="81" fillId="23" borderId="16" xfId="0" applyFont="1" applyFill="1" applyBorder="1" applyAlignment="1" applyProtection="1">
      <alignment horizontal="right" vertical="center" wrapText="1"/>
      <protection/>
    </xf>
    <xf numFmtId="0" fontId="81" fillId="23" borderId="17" xfId="0" applyFont="1" applyFill="1" applyBorder="1" applyAlignment="1" applyProtection="1">
      <alignment horizontal="right" vertical="center" wrapText="1"/>
      <protection/>
    </xf>
    <xf numFmtId="0" fontId="16" fillId="23" borderId="0" xfId="0" applyFont="1" applyFill="1" applyBorder="1" applyAlignment="1" applyProtection="1">
      <alignment/>
      <protection/>
    </xf>
    <xf numFmtId="49" fontId="12" fillId="32" borderId="26" xfId="0" applyNumberFormat="1" applyFont="1" applyFill="1" applyBorder="1" applyAlignment="1" applyProtection="1">
      <alignment horizontal="left" vertical="center"/>
      <protection/>
    </xf>
    <xf numFmtId="0" fontId="17" fillId="32" borderId="15" xfId="0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 vertical="center" wrapText="1"/>
      <protection/>
    </xf>
    <xf numFmtId="1" fontId="8" fillId="32" borderId="12" xfId="0" applyNumberFormat="1" applyFont="1" applyFill="1" applyBorder="1" applyAlignment="1" applyProtection="1">
      <alignment horizontal="right" vertical="center" wrapText="1"/>
      <protection/>
    </xf>
    <xf numFmtId="0" fontId="12" fillId="32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3" fontId="86" fillId="36" borderId="31" xfId="0" applyNumberFormat="1" applyFont="1" applyFill="1" applyBorder="1" applyAlignment="1" applyProtection="1">
      <alignment horizontal="right" vertical="center"/>
      <protection/>
    </xf>
    <xf numFmtId="49" fontId="12" fillId="32" borderId="27" xfId="0" applyNumberFormat="1" applyFont="1" applyFill="1" applyBorder="1" applyAlignment="1" applyProtection="1">
      <alignment vertical="center"/>
      <protection/>
    </xf>
    <xf numFmtId="0" fontId="17" fillId="32" borderId="13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3" fontId="86" fillId="36" borderId="31" xfId="0" applyNumberFormat="1" applyFont="1" applyFill="1" applyBorder="1" applyAlignment="1" applyProtection="1">
      <alignment horizontal="right" vertical="top"/>
      <protection/>
    </xf>
    <xf numFmtId="0" fontId="16" fillId="33" borderId="10" xfId="0" applyFont="1" applyFill="1" applyBorder="1" applyAlignment="1" applyProtection="1">
      <alignment/>
      <protection/>
    </xf>
    <xf numFmtId="1" fontId="7" fillId="34" borderId="10" xfId="0" applyNumberFormat="1" applyFont="1" applyFill="1" applyBorder="1" applyAlignment="1" applyProtection="1">
      <alignment horizontal="right" vertical="center"/>
      <protection/>
    </xf>
    <xf numFmtId="0" fontId="17" fillId="32" borderId="13" xfId="0" applyFont="1" applyFill="1" applyBorder="1" applyAlignment="1" applyProtection="1">
      <alignment horizontal="left" vertical="center"/>
      <protection/>
    </xf>
    <xf numFmtId="172" fontId="12" fillId="32" borderId="0" xfId="0" applyNumberFormat="1" applyFont="1" applyFill="1" applyBorder="1" applyAlignment="1" applyProtection="1">
      <alignment horizontal="right" vertical="center"/>
      <protection/>
    </xf>
    <xf numFmtId="172" fontId="12" fillId="32" borderId="0" xfId="42" applyNumberFormat="1" applyFont="1" applyFill="1" applyBorder="1" applyAlignment="1" applyProtection="1">
      <alignment horizontal="right" vertical="center"/>
      <protection/>
    </xf>
    <xf numFmtId="172" fontId="12" fillId="32" borderId="12" xfId="0" applyNumberFormat="1" applyFont="1" applyFill="1" applyBorder="1" applyAlignment="1" applyProtection="1">
      <alignment horizontal="right" vertical="center"/>
      <protection/>
    </xf>
    <xf numFmtId="175" fontId="86" fillId="36" borderId="31" xfId="0" applyNumberFormat="1" applyFont="1" applyFill="1" applyBorder="1" applyAlignment="1" applyProtection="1">
      <alignment horizontal="right" vertical="center"/>
      <protection/>
    </xf>
    <xf numFmtId="175" fontId="7" fillId="34" borderId="10" xfId="0" applyNumberFormat="1" applyFont="1" applyFill="1" applyBorder="1" applyAlignment="1" applyProtection="1">
      <alignment horizontal="right" vertical="center"/>
      <protection/>
    </xf>
    <xf numFmtId="175" fontId="7" fillId="33" borderId="10" xfId="0" applyNumberFormat="1" applyFont="1" applyFill="1" applyBorder="1" applyAlignment="1" applyProtection="1">
      <alignment horizontal="right" vertical="center"/>
      <protection/>
    </xf>
    <xf numFmtId="49" fontId="12" fillId="32" borderId="27" xfId="0" applyNumberFormat="1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2" fontId="12" fillId="32" borderId="0" xfId="0" applyNumberFormat="1" applyFont="1" applyFill="1" applyBorder="1" applyAlignment="1" applyProtection="1">
      <alignment horizontal="right" vertical="center"/>
      <protection/>
    </xf>
    <xf numFmtId="2" fontId="2" fillId="32" borderId="0" xfId="55" applyNumberForma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2" fontId="86" fillId="36" borderId="31" xfId="0" applyNumberFormat="1" applyFont="1" applyFill="1" applyBorder="1" applyAlignment="1" applyProtection="1">
      <alignment horizontal="right" vertical="top"/>
      <protection/>
    </xf>
    <xf numFmtId="2" fontId="86" fillId="34" borderId="32" xfId="0" applyNumberFormat="1" applyFont="1" applyFill="1" applyBorder="1" applyAlignment="1" applyProtection="1">
      <alignment horizontal="right" vertical="top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 horizontal="right" vertical="center"/>
      <protection/>
    </xf>
    <xf numFmtId="3" fontId="86" fillId="36" borderId="32" xfId="0" applyNumberFormat="1" applyFont="1" applyFill="1" applyBorder="1" applyAlignment="1" applyProtection="1">
      <alignment horizontal="right" vertical="top"/>
      <protection/>
    </xf>
    <xf numFmtId="172" fontId="7" fillId="33" borderId="24" xfId="0" applyNumberFormat="1" applyFont="1" applyFill="1" applyBorder="1" applyAlignment="1" applyProtection="1">
      <alignment horizontal="right" vertical="center"/>
      <protection/>
    </xf>
    <xf numFmtId="0" fontId="25" fillId="32" borderId="0" xfId="0" applyFont="1" applyFill="1" applyBorder="1" applyAlignment="1" applyProtection="1">
      <alignment horizontal="left" vertical="center"/>
      <protection/>
    </xf>
    <xf numFmtId="0" fontId="25" fillId="32" borderId="12" xfId="0" applyFont="1" applyFill="1" applyBorder="1" applyAlignment="1" applyProtection="1">
      <alignment horizontal="left" vertical="center"/>
      <protection/>
    </xf>
    <xf numFmtId="0" fontId="2" fillId="32" borderId="0" xfId="55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172" fontId="12" fillId="32" borderId="15" xfId="0" applyNumberFormat="1" applyFont="1" applyFill="1" applyBorder="1" applyAlignment="1" applyProtection="1">
      <alignment horizontal="right" vertical="center"/>
      <protection/>
    </xf>
    <xf numFmtId="172" fontId="12" fillId="32" borderId="28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1" fontId="7" fillId="33" borderId="10" xfId="0" applyNumberFormat="1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vertical="center"/>
      <protection/>
    </xf>
    <xf numFmtId="3" fontId="87" fillId="33" borderId="10" xfId="0" applyNumberFormat="1" applyFont="1" applyFill="1" applyBorder="1" applyAlignment="1" applyProtection="1">
      <alignment horizontal="right"/>
      <protection/>
    </xf>
    <xf numFmtId="3" fontId="87" fillId="33" borderId="10" xfId="0" applyNumberFormat="1" applyFont="1" applyFill="1" applyBorder="1" applyAlignment="1" applyProtection="1">
      <alignment horizontal="right" vertical="center"/>
      <protection/>
    </xf>
    <xf numFmtId="3" fontId="87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3" fontId="87" fillId="0" borderId="10" xfId="0" applyNumberFormat="1" applyFont="1" applyBorder="1" applyAlignment="1" applyProtection="1">
      <alignment/>
      <protection/>
    </xf>
    <xf numFmtId="3" fontId="88" fillId="0" borderId="10" xfId="0" applyNumberFormat="1" applyFont="1" applyBorder="1" applyAlignment="1" applyProtection="1">
      <alignment/>
      <protection/>
    </xf>
    <xf numFmtId="3" fontId="88" fillId="0" borderId="0" xfId="0" applyNumberFormat="1" applyFont="1" applyBorder="1" applyAlignment="1" applyProtection="1">
      <alignment/>
      <protection/>
    </xf>
    <xf numFmtId="0" fontId="26" fillId="32" borderId="15" xfId="0" applyFont="1" applyFill="1" applyBorder="1" applyAlignment="1" applyProtection="1">
      <alignment vertical="center"/>
      <protection/>
    </xf>
    <xf numFmtId="0" fontId="26" fillId="32" borderId="13" xfId="0" applyFont="1" applyFill="1" applyBorder="1" applyAlignment="1" applyProtection="1">
      <alignment vertical="center"/>
      <protection/>
    </xf>
    <xf numFmtId="0" fontId="26" fillId="32" borderId="11" xfId="0" applyFont="1" applyFill="1" applyBorder="1" applyAlignment="1" applyProtection="1">
      <alignment vertical="center"/>
      <protection/>
    </xf>
    <xf numFmtId="0" fontId="12" fillId="32" borderId="11" xfId="0" applyFont="1" applyFill="1" applyBorder="1" applyAlignment="1" applyProtection="1">
      <alignment horizontal="right" vertical="center"/>
      <protection/>
    </xf>
    <xf numFmtId="0" fontId="26" fillId="32" borderId="0" xfId="0" applyFont="1" applyFill="1" applyBorder="1" applyAlignment="1" applyProtection="1">
      <alignment vertical="center"/>
      <protection/>
    </xf>
    <xf numFmtId="3" fontId="7" fillId="34" borderId="10" xfId="0" applyNumberFormat="1" applyFont="1" applyFill="1" applyBorder="1" applyAlignment="1" applyProtection="1">
      <alignment horizontal="right"/>
      <protection/>
    </xf>
    <xf numFmtId="172" fontId="7" fillId="32" borderId="0" xfId="0" applyNumberFormat="1" applyFont="1" applyFill="1" applyBorder="1" applyAlignment="1" applyProtection="1">
      <alignment horizontal="right" vertical="center"/>
      <protection/>
    </xf>
    <xf numFmtId="172" fontId="7" fillId="32" borderId="12" xfId="0" applyNumberFormat="1" applyFont="1" applyFill="1" applyBorder="1" applyAlignment="1" applyProtection="1">
      <alignment horizontal="right" vertical="center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0" fontId="17" fillId="32" borderId="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15" fillId="32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49" fontId="85" fillId="23" borderId="29" xfId="0" applyNumberFormat="1" applyFont="1" applyFill="1" applyBorder="1" applyAlignment="1" applyProtection="1">
      <alignment horizontal="left" vertical="center"/>
      <protection/>
    </xf>
    <xf numFmtId="0" fontId="85" fillId="23" borderId="18" xfId="0" applyFont="1" applyFill="1" applyBorder="1" applyAlignment="1" applyProtection="1">
      <alignment vertical="center"/>
      <protection/>
    </xf>
    <xf numFmtId="0" fontId="81" fillId="23" borderId="18" xfId="0" applyFont="1" applyFill="1" applyBorder="1" applyAlignment="1" applyProtection="1">
      <alignment horizontal="right" vertical="center" wrapText="1"/>
      <protection/>
    </xf>
    <xf numFmtId="0" fontId="17" fillId="32" borderId="11" xfId="0" applyFont="1" applyFill="1" applyBorder="1" applyAlignment="1" applyProtection="1">
      <alignment vertical="center"/>
      <protection/>
    </xf>
    <xf numFmtId="172" fontId="86" fillId="36" borderId="31" xfId="0" applyNumberFormat="1" applyFont="1" applyFill="1" applyBorder="1" applyAlignment="1" applyProtection="1">
      <alignment horizontal="right" vertical="top"/>
      <protection/>
    </xf>
    <xf numFmtId="172" fontId="86" fillId="36" borderId="32" xfId="0" applyNumberFormat="1" applyFont="1" applyFill="1" applyBorder="1" applyAlignment="1" applyProtection="1">
      <alignment horizontal="right" vertical="top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25" fillId="32" borderId="15" xfId="0" applyFont="1" applyFill="1" applyBorder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 wrapText="1"/>
      <protection/>
    </xf>
    <xf numFmtId="0" fontId="25" fillId="32" borderId="0" xfId="0" applyFont="1" applyFill="1" applyBorder="1" applyAlignment="1" applyProtection="1">
      <alignment vertical="center"/>
      <protection/>
    </xf>
    <xf numFmtId="187" fontId="7" fillId="33" borderId="10" xfId="0" applyNumberFormat="1" applyFont="1" applyFill="1" applyBorder="1" applyAlignment="1" applyProtection="1">
      <alignment horizontal="right" vertical="center"/>
      <protection/>
    </xf>
    <xf numFmtId="187" fontId="7" fillId="34" borderId="10" xfId="0" applyNumberFormat="1" applyFont="1" applyFill="1" applyBorder="1" applyAlignment="1" applyProtection="1">
      <alignment horizontal="right" vertical="center"/>
      <protection/>
    </xf>
    <xf numFmtId="0" fontId="86" fillId="34" borderId="10" xfId="0" applyFont="1" applyFill="1" applyBorder="1" applyAlignment="1" applyProtection="1">
      <alignment horizontal="right" vertical="top"/>
      <protection/>
    </xf>
    <xf numFmtId="186" fontId="7" fillId="32" borderId="0" xfId="0" applyNumberFormat="1" applyFont="1" applyFill="1" applyBorder="1" applyAlignment="1" applyProtection="1">
      <alignment horizontal="right" vertical="center"/>
      <protection/>
    </xf>
    <xf numFmtId="0" fontId="7" fillId="32" borderId="0" xfId="0" applyFont="1" applyFill="1" applyBorder="1" applyAlignment="1" applyProtection="1">
      <alignment horizontal="right" vertical="center"/>
      <protection/>
    </xf>
    <xf numFmtId="186" fontId="2" fillId="32" borderId="0" xfId="55" applyNumberFormat="1" applyFill="1" applyBorder="1" applyAlignment="1" applyProtection="1">
      <alignment horizontal="right" vertical="center"/>
      <protection/>
    </xf>
    <xf numFmtId="49" fontId="12" fillId="32" borderId="19" xfId="0" applyNumberFormat="1" applyFont="1" applyFill="1" applyBorder="1" applyAlignment="1" applyProtection="1">
      <alignment horizontal="left" vertical="center"/>
      <protection/>
    </xf>
    <xf numFmtId="0" fontId="17" fillId="32" borderId="19" xfId="0" applyFont="1" applyFill="1" applyBorder="1" applyAlignment="1" applyProtection="1">
      <alignment horizontal="left" vertical="center"/>
      <protection/>
    </xf>
    <xf numFmtId="0" fontId="17" fillId="32" borderId="21" xfId="0" applyFont="1" applyFill="1" applyBorder="1" applyAlignment="1" applyProtection="1">
      <alignment vertical="center"/>
      <protection/>
    </xf>
    <xf numFmtId="0" fontId="12" fillId="32" borderId="21" xfId="0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172" fontId="7" fillId="33" borderId="10" xfId="0" applyNumberFormat="1" applyFont="1" applyFill="1" applyBorder="1" applyAlignment="1" applyProtection="1">
      <alignment vertical="center"/>
      <protection/>
    </xf>
    <xf numFmtId="49" fontId="7" fillId="33" borderId="11" xfId="0" applyNumberFormat="1" applyFont="1" applyFill="1" applyBorder="1" applyAlignment="1" applyProtection="1">
      <alignment vertical="center" wrapText="1"/>
      <protection/>
    </xf>
    <xf numFmtId="3" fontId="89" fillId="34" borderId="10" xfId="0" applyNumberFormat="1" applyFont="1" applyFill="1" applyBorder="1" applyAlignment="1" applyProtection="1">
      <alignment/>
      <protection/>
    </xf>
    <xf numFmtId="49" fontId="12" fillId="32" borderId="19" xfId="0" applyNumberFormat="1" applyFont="1" applyFill="1" applyBorder="1" applyAlignment="1" applyProtection="1">
      <alignment horizontal="left"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86" fillId="36" borderId="31" xfId="0" applyFont="1" applyFill="1" applyBorder="1" applyAlignment="1" applyProtection="1">
      <alignment horizontal="right" vertical="top"/>
      <protection/>
    </xf>
    <xf numFmtId="0" fontId="86" fillId="36" borderId="32" xfId="0" applyFont="1" applyFill="1" applyBorder="1" applyAlignment="1" applyProtection="1">
      <alignment horizontal="right" vertical="top"/>
      <protection/>
    </xf>
    <xf numFmtId="49" fontId="12" fillId="32" borderId="19" xfId="0" applyNumberFormat="1" applyFont="1" applyFill="1" applyBorder="1" applyAlignment="1" applyProtection="1">
      <alignment vertical="center" wrapText="1"/>
      <protection/>
    </xf>
    <xf numFmtId="0" fontId="17" fillId="32" borderId="19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4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right" vertical="center" wrapText="1"/>
      <protection/>
    </xf>
    <xf numFmtId="0" fontId="12" fillId="32" borderId="0" xfId="0" applyFont="1" applyFill="1" applyBorder="1" applyAlignment="1" applyProtection="1">
      <alignment horizontal="right" vertical="center" wrapText="1"/>
      <protection/>
    </xf>
    <xf numFmtId="0" fontId="7" fillId="33" borderId="33" xfId="0" applyFont="1" applyFill="1" applyBorder="1" applyAlignment="1" applyProtection="1">
      <alignment horizontal="right" vertical="center"/>
      <protection/>
    </xf>
    <xf numFmtId="0" fontId="12" fillId="32" borderId="15" xfId="0" applyFont="1" applyFill="1" applyBorder="1" applyAlignment="1" applyProtection="1">
      <alignment horizontal="right" vertical="center"/>
      <protection/>
    </xf>
    <xf numFmtId="0" fontId="12" fillId="32" borderId="13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12" fillId="32" borderId="15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86" fillId="36" borderId="0" xfId="0" applyFont="1" applyFill="1" applyBorder="1" applyAlignment="1" applyProtection="1">
      <alignment horizontal="right" vertical="top"/>
      <protection/>
    </xf>
    <xf numFmtId="0" fontId="86" fillId="36" borderId="33" xfId="0" applyFont="1" applyFill="1" applyBorder="1" applyAlignment="1" applyProtection="1">
      <alignment horizontal="right" vertical="top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90" fillId="23" borderId="0" xfId="0" applyFont="1" applyFill="1" applyBorder="1" applyAlignment="1" applyProtection="1">
      <alignment/>
      <protection/>
    </xf>
    <xf numFmtId="0" fontId="16" fillId="32" borderId="0" xfId="0" applyFont="1" applyFill="1" applyBorder="1" applyAlignment="1" applyProtection="1">
      <alignment/>
      <protection/>
    </xf>
    <xf numFmtId="3" fontId="86" fillId="36" borderId="34" xfId="0" applyNumberFormat="1" applyFont="1" applyFill="1" applyBorder="1" applyAlignment="1" applyProtection="1">
      <alignment horizontal="right" vertical="top"/>
      <protection/>
    </xf>
    <xf numFmtId="3" fontId="86" fillId="34" borderId="35" xfId="0" applyNumberFormat="1" applyFont="1" applyFill="1" applyBorder="1" applyAlignment="1" applyProtection="1">
      <alignment horizontal="right" vertical="top"/>
      <protection/>
    </xf>
    <xf numFmtId="1" fontId="86" fillId="36" borderId="23" xfId="0" applyNumberFormat="1" applyFont="1" applyFill="1" applyBorder="1" applyAlignment="1" applyProtection="1">
      <alignment horizontal="right" vertical="top"/>
      <protection/>
    </xf>
    <xf numFmtId="1" fontId="7" fillId="34" borderId="10" xfId="0" applyNumberFormat="1" applyFont="1" applyFill="1" applyBorder="1" applyAlignment="1" applyProtection="1">
      <alignment vertical="center"/>
      <protection/>
    </xf>
    <xf numFmtId="1" fontId="86" fillId="36" borderId="10" xfId="0" applyNumberFormat="1" applyFont="1" applyFill="1" applyBorder="1" applyAlignment="1" applyProtection="1">
      <alignment horizontal="right" vertical="top"/>
      <protection/>
    </xf>
    <xf numFmtId="1" fontId="16" fillId="33" borderId="0" xfId="0" applyNumberFormat="1" applyFont="1" applyFill="1" applyBorder="1" applyAlignment="1" applyProtection="1">
      <alignment/>
      <protection/>
    </xf>
    <xf numFmtId="3" fontId="86" fillId="36" borderId="23" xfId="0" applyNumberFormat="1" applyFont="1" applyFill="1" applyBorder="1" applyAlignment="1" applyProtection="1">
      <alignment horizontal="right" vertical="top"/>
      <protection/>
    </xf>
    <xf numFmtId="3" fontId="86" fillId="36" borderId="10" xfId="0" applyNumberFormat="1" applyFont="1" applyFill="1" applyBorder="1" applyAlignment="1" applyProtection="1">
      <alignment horizontal="right" vertical="top"/>
      <protection/>
    </xf>
    <xf numFmtId="1" fontId="7" fillId="33" borderId="0" xfId="0" applyNumberFormat="1" applyFont="1" applyFill="1" applyBorder="1" applyAlignment="1" applyProtection="1">
      <alignment horizontal="right" vertical="center"/>
      <protection/>
    </xf>
    <xf numFmtId="1" fontId="7" fillId="33" borderId="2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91" fillId="23" borderId="0" xfId="0" applyFont="1" applyFill="1" applyBorder="1" applyAlignment="1" applyProtection="1">
      <alignment horizontal="left" vertical="center"/>
      <protection locked="0"/>
    </xf>
    <xf numFmtId="0" fontId="91" fillId="23" borderId="0" xfId="0" applyFont="1" applyFill="1" applyBorder="1" applyAlignment="1" applyProtection="1">
      <alignment horizontal="left" vertical="center"/>
      <protection/>
    </xf>
    <xf numFmtId="0" fontId="81" fillId="23" borderId="0" xfId="0" applyFont="1" applyFill="1" applyBorder="1" applyAlignment="1" applyProtection="1">
      <alignment horizontal="right" vertic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Aasta keskmine rahvaarv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andmed'!$C$12</c:f>
              <c:strCache>
                <c:ptCount val="1"/>
                <c:pt idx="0">
                  <c:v>Aasta keskmine, mehed ja naised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andmed'!$D$12:$S$12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499027"/>
        <c:axId val="49491244"/>
      </c:line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9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Elanike ränne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7865"/>
        </c:manualLayout>
      </c:layout>
      <c:lineChart>
        <c:grouping val="standard"/>
        <c:varyColors val="0"/>
        <c:ser>
          <c:idx val="3"/>
          <c:order val="0"/>
          <c:tx>
            <c:strRef>
              <c:f>'KOV andmed'!$C$61</c:f>
              <c:strCache>
                <c:ptCount val="1"/>
                <c:pt idx="0">
                  <c:v>Sisserännanute arv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andmed'!$D$61:$S$61</c:f>
              <c:numCache>
                <c:ptCount val="16"/>
              </c:numCache>
            </c:numRef>
          </c:val>
          <c:smooth val="0"/>
        </c:ser>
        <c:ser>
          <c:idx val="0"/>
          <c:order val="1"/>
          <c:tx>
            <c:strRef>
              <c:f>'KOV andmed'!$C$65</c:f>
              <c:strCache>
                <c:ptCount val="1"/>
                <c:pt idx="0">
                  <c:v>Väljarännanute arv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andmed'!$D$65:$S$65</c:f>
              <c:numCache>
                <c:ptCount val="16"/>
              </c:numCache>
            </c:numRef>
          </c:val>
          <c:smooth val="0"/>
        </c:ser>
        <c:marker val="1"/>
        <c:axId val="1559261"/>
        <c:axId val="14033350"/>
      </c:line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5"/>
          <c:y val="0.90325"/>
          <c:w val="0.46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Rändesaldo üldkordaja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786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andmed'!$D$70:$S$70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'EESTI andmed '!$D$56:$R$56</c:f>
              <c:numCache>
                <c:ptCount val="15"/>
                <c:pt idx="0">
                  <c:v>-1.2481712756467438</c:v>
                </c:pt>
                <c:pt idx="1">
                  <c:v>-1.3886495490838073</c:v>
                </c:pt>
                <c:pt idx="2">
                  <c:v>-1.0574553129359383</c:v>
                </c:pt>
                <c:pt idx="3">
                  <c:v>-1.5314247485801964</c:v>
                </c:pt>
                <c:pt idx="4">
                  <c:v>-1.3394327538883806</c:v>
                </c:pt>
                <c:pt idx="5">
                  <c:v>-2.335798653272988</c:v>
                </c:pt>
                <c:pt idx="6">
                  <c:v>-2.437995113644777</c:v>
                </c:pt>
                <c:pt idx="7">
                  <c:v>-0.4788073749739374</c:v>
                </c:pt>
                <c:pt idx="8">
                  <c:v>-0.5491467678790233</c:v>
                </c:pt>
                <c:pt idx="9">
                  <c:v>-0.5794540853758965</c:v>
                </c:pt>
                <c:pt idx="10">
                  <c:v>-1.8630605494678576</c:v>
                </c:pt>
                <c:pt idx="11">
                  <c:v>-1.883940255403637</c:v>
                </c:pt>
                <c:pt idx="12">
                  <c:v>-2.7784128938883215</c:v>
                </c:pt>
                <c:pt idx="13">
                  <c:v>-2.001251350200807</c:v>
                </c:pt>
                <c:pt idx="14">
                  <c:v>-0.5570674994053134</c:v>
                </c:pt>
              </c:numCache>
            </c:numRef>
          </c:val>
        </c:ser>
        <c:gapWidth val="70"/>
        <c:axId val="59191287"/>
        <c:axId val="62959536"/>
      </c:bar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91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075"/>
          <c:y val="0.90325"/>
          <c:w val="0.453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KOV rahvastiku haridustase 2011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75"/>
          <c:y val="0.205"/>
          <c:w val="0.3"/>
          <c:h val="0.699"/>
        </c:manualLayout>
      </c:layout>
      <c:pieChart>
        <c:varyColors val="1"/>
        <c:ser>
          <c:idx val="1"/>
          <c:order val="0"/>
          <c:tx>
            <c:strRef>
              <c:f>'KOV andmed'!$O$3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691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91C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91C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91C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'KOV andmed'!$C$76:$C$78</c:f>
              <c:strCache>
                <c:ptCount val="3"/>
                <c:pt idx="0">
                  <c:v>Madal</c:v>
                </c:pt>
                <c:pt idx="1">
                  <c:v>Keskmine</c:v>
                </c:pt>
                <c:pt idx="2">
                  <c:v>Kõrge</c:v>
                </c:pt>
              </c:strCache>
            </c:strRef>
          </c:cat>
          <c:val>
            <c:numRef>
              <c:f>'KOV andmed'!$E$76:$E$78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Eesti rahvastiku haridustase 2011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525"/>
          <c:y val="0.238"/>
          <c:w val="0.287"/>
          <c:h val="0.66825"/>
        </c:manualLayout>
      </c:layout>
      <c:pieChart>
        <c:varyColors val="1"/>
        <c:ser>
          <c:idx val="1"/>
          <c:order val="0"/>
          <c:tx>
            <c:strRef>
              <c:f>'KOV andmed'!$O$3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3A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'EESTI andmed '!$C$62:$C$64</c:f>
              <c:strCache>
                <c:ptCount val="3"/>
                <c:pt idx="0">
                  <c:v>Madal</c:v>
                </c:pt>
                <c:pt idx="1">
                  <c:v>Keskmine</c:v>
                </c:pt>
                <c:pt idx="2">
                  <c:v>Kõrge</c:v>
                </c:pt>
              </c:strCache>
            </c:strRef>
          </c:cat>
          <c:val>
            <c:numRef>
              <c:f>'EESTI andmed '!$E$62:$E$64</c:f>
              <c:numCache>
                <c:ptCount val="3"/>
                <c:pt idx="0">
                  <c:v>330089</c:v>
                </c:pt>
                <c:pt idx="1">
                  <c:v>464928</c:v>
                </c:pt>
                <c:pt idx="2">
                  <c:v>342289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Majanduslikult aktiivsete üksuste/ettevõtete arv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andmed'!$C$121</c:f>
              <c:strCache>
                <c:ptCount val="1"/>
                <c:pt idx="0">
                  <c:v>Majanduslikult aktiivsete üksuste/ettevõtete arv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andmed'!$H$3:$S$3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'KOV andmed'!$H$127:$S$127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764913"/>
        <c:axId val="6655762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57626"/>
        <c:crosses val="autoZero"/>
        <c:auto val="1"/>
        <c:lblOffset val="100"/>
        <c:tickLblSkip val="1"/>
        <c:noMultiLvlLbl val="0"/>
      </c:catAx>
      <c:valAx>
        <c:axId val="66557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64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Tööhõive määr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andmed'!$D$130:$S$130</c:f>
              <c:numCache>
                <c:ptCount val="16"/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'EESTI andmed '!$D$107:$S$107</c:f>
              <c:numCache>
                <c:ptCount val="16"/>
                <c:pt idx="0">
                  <c:v>54.4</c:v>
                </c:pt>
                <c:pt idx="1">
                  <c:v>55</c:v>
                </c:pt>
                <c:pt idx="2">
                  <c:v>55.2</c:v>
                </c:pt>
                <c:pt idx="3">
                  <c:v>56.6</c:v>
                </c:pt>
                <c:pt idx="4">
                  <c:v>56.7</c:v>
                </c:pt>
                <c:pt idx="5">
                  <c:v>58.1</c:v>
                </c:pt>
                <c:pt idx="6">
                  <c:v>61.8</c:v>
                </c:pt>
                <c:pt idx="7">
                  <c:v>62.9</c:v>
                </c:pt>
                <c:pt idx="8">
                  <c:v>63.1</c:v>
                </c:pt>
                <c:pt idx="9">
                  <c:v>57.4</c:v>
                </c:pt>
                <c:pt idx="10">
                  <c:v>55.2</c:v>
                </c:pt>
                <c:pt idx="11">
                  <c:v>59.1</c:v>
                </c:pt>
                <c:pt idx="12">
                  <c:v>60.8</c:v>
                </c:pt>
                <c:pt idx="13">
                  <c:v>62.1</c:v>
                </c:pt>
                <c:pt idx="14">
                  <c:v>63</c:v>
                </c:pt>
                <c:pt idx="15">
                  <c:v>65.2</c:v>
                </c:pt>
              </c:numCache>
            </c:numRef>
          </c:val>
          <c:smooth val="0"/>
        </c:ser>
        <c:marker val="1"/>
        <c:axId val="62147723"/>
        <c:axId val="22458596"/>
      </c:line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596"/>
        <c:crosses val="autoZero"/>
        <c:auto val="1"/>
        <c:lblOffset val="100"/>
        <c:tickLblSkip val="1"/>
        <c:noMultiLvlLbl val="0"/>
      </c:catAx>
      <c:valAx>
        <c:axId val="2245859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7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Tööjõus osalemise määr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andmed'!$D$133:$S$133</c:f>
              <c:numCache>
                <c:ptCount val="16"/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'EESTI andmed '!$D$110:$S$110</c:f>
              <c:numCache>
                <c:ptCount val="16"/>
                <c:pt idx="0">
                  <c:v>63.7</c:v>
                </c:pt>
                <c:pt idx="1">
                  <c:v>63.2</c:v>
                </c:pt>
                <c:pt idx="2">
                  <c:v>62.2</c:v>
                </c:pt>
                <c:pt idx="3">
                  <c:v>63.1</c:v>
                </c:pt>
                <c:pt idx="4">
                  <c:v>63</c:v>
                </c:pt>
                <c:pt idx="5">
                  <c:v>63.2</c:v>
                </c:pt>
                <c:pt idx="6">
                  <c:v>65.7</c:v>
                </c:pt>
                <c:pt idx="7">
                  <c:v>65.9</c:v>
                </c:pt>
                <c:pt idx="8">
                  <c:v>66.7</c:v>
                </c:pt>
                <c:pt idx="9">
                  <c:v>66.4</c:v>
                </c:pt>
                <c:pt idx="10">
                  <c:v>66.3</c:v>
                </c:pt>
                <c:pt idx="11">
                  <c:v>67.5</c:v>
                </c:pt>
                <c:pt idx="12">
                  <c:v>67.6</c:v>
                </c:pt>
                <c:pt idx="13">
                  <c:v>68</c:v>
                </c:pt>
                <c:pt idx="14">
                  <c:v>68</c:v>
                </c:pt>
                <c:pt idx="15">
                  <c:v>69.4</c:v>
                </c:pt>
              </c:numCache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6958"/>
        <c:crosses val="autoZero"/>
        <c:auto val="1"/>
        <c:lblOffset val="100"/>
        <c:tickLblSkip val="1"/>
        <c:noMultiLvlLbl val="0"/>
      </c:catAx>
      <c:valAx>
        <c:axId val="720695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Keskmine brutotulu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9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andmed'!$G$3:$S$3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'KOV andmed'!$G$140:$S$140</c:f>
              <c:numCache>
                <c:ptCount val="13"/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andmed'!$G$3:$S$3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'EESTI andmed '!$G$113:$R$113</c:f>
              <c:numCache>
                <c:ptCount val="12"/>
                <c:pt idx="0">
                  <c:v>407.31</c:v>
                </c:pt>
                <c:pt idx="1">
                  <c:v>443.1</c:v>
                </c:pt>
                <c:pt idx="2">
                  <c:v>501.77</c:v>
                </c:pt>
                <c:pt idx="3">
                  <c:v>582.11</c:v>
                </c:pt>
                <c:pt idx="4">
                  <c:v>704.75</c:v>
                </c:pt>
                <c:pt idx="5">
                  <c:v>805.61</c:v>
                </c:pt>
                <c:pt idx="6">
                  <c:v>770.58</c:v>
                </c:pt>
                <c:pt idx="7">
                  <c:v>766.78</c:v>
                </c:pt>
                <c:pt idx="8">
                  <c:v>797.65</c:v>
                </c:pt>
                <c:pt idx="9">
                  <c:v>844.44</c:v>
                </c:pt>
                <c:pt idx="10">
                  <c:v>900.11</c:v>
                </c:pt>
                <c:pt idx="11">
                  <c:v>954.02</c:v>
                </c:pt>
              </c:numCache>
            </c:numRef>
          </c:val>
          <c:smooth val="0"/>
        </c:ser>
        <c:marker val="1"/>
        <c:axId val="64862623"/>
        <c:axId val="46892696"/>
      </c:line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Registreeritud töötuse määr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andmed'!$D$152:$S$152</c:f>
              <c:numCache>
                <c:ptCount val="16"/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'EESTI andmed '!$D$122:$S$122</c:f>
              <c:numCache>
                <c:ptCount val="16"/>
                <c:pt idx="0">
                  <c:v>14.6</c:v>
                </c:pt>
                <c:pt idx="1">
                  <c:v>13</c:v>
                </c:pt>
                <c:pt idx="2">
                  <c:v>11.2</c:v>
                </c:pt>
                <c:pt idx="3">
                  <c:v>10.3</c:v>
                </c:pt>
                <c:pt idx="4">
                  <c:v>10.1</c:v>
                </c:pt>
                <c:pt idx="5">
                  <c:v>8</c:v>
                </c:pt>
                <c:pt idx="6">
                  <c:v>5.9</c:v>
                </c:pt>
                <c:pt idx="7">
                  <c:v>4.6</c:v>
                </c:pt>
                <c:pt idx="8">
                  <c:v>5.5</c:v>
                </c:pt>
                <c:pt idx="9">
                  <c:v>13.5</c:v>
                </c:pt>
                <c:pt idx="10">
                  <c:v>16.7</c:v>
                </c:pt>
                <c:pt idx="11">
                  <c:v>12.3</c:v>
                </c:pt>
                <c:pt idx="12">
                  <c:v>10</c:v>
                </c:pt>
                <c:pt idx="13">
                  <c:v>8.6</c:v>
                </c:pt>
                <c:pt idx="14">
                  <c:v>7.5</c:v>
                </c:pt>
                <c:pt idx="15">
                  <c:v>6.3</c:v>
                </c:pt>
              </c:numCache>
            </c:numRef>
          </c:val>
          <c:smooth val="0"/>
        </c:ser>
        <c:marker val="1"/>
        <c:axId val="19381081"/>
        <c:axId val="40212002"/>
      </c:line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Ülalpeetavate määr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andmed'!$D$146:$S$146</c:f>
              <c:numCache>
                <c:ptCount val="16"/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'EESTI andmed '!$D$119:$S$119</c:f>
              <c:numCache>
                <c:ptCount val="16"/>
                <c:pt idx="0">
                  <c:v>48.6</c:v>
                </c:pt>
                <c:pt idx="1">
                  <c:v>48.6</c:v>
                </c:pt>
                <c:pt idx="2">
                  <c:v>47.8</c:v>
                </c:pt>
                <c:pt idx="3">
                  <c:v>47.6</c:v>
                </c:pt>
                <c:pt idx="4">
                  <c:v>47.1</c:v>
                </c:pt>
                <c:pt idx="5">
                  <c:v>46.9</c:v>
                </c:pt>
                <c:pt idx="6">
                  <c:v>46.9</c:v>
                </c:pt>
                <c:pt idx="7">
                  <c:v>47.4</c:v>
                </c:pt>
                <c:pt idx="8">
                  <c:v>47.7</c:v>
                </c:pt>
                <c:pt idx="9">
                  <c:v>47.9</c:v>
                </c:pt>
                <c:pt idx="10">
                  <c:v>48.3</c:v>
                </c:pt>
                <c:pt idx="11">
                  <c:v>48.8</c:v>
                </c:pt>
                <c:pt idx="12">
                  <c:v>49.7</c:v>
                </c:pt>
                <c:pt idx="13">
                  <c:v>50.8</c:v>
                </c:pt>
                <c:pt idx="14">
                  <c:v>51.9</c:v>
                </c:pt>
                <c:pt idx="15">
                  <c:v>53.2</c:v>
                </c:pt>
              </c:numCache>
            </c:numRef>
          </c:val>
          <c:smooth val="0"/>
        </c:ser>
        <c:marker val="1"/>
        <c:axId val="26363699"/>
        <c:axId val="35946700"/>
      </c:line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3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Rahvaarv meeste ja naiste lõikes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andmed'!$C$10</c:f>
              <c:strCache>
                <c:ptCount val="1"/>
                <c:pt idx="0">
                  <c:v>Aasta keskmine, mehed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andmed'!$D$10:$S$10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'KOV andmed'!$C$11</c:f>
              <c:strCache>
                <c:ptCount val="1"/>
                <c:pt idx="0">
                  <c:v>Aasta keskmine, naised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andmed'!$D$11:$S$11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2768013"/>
        <c:axId val="49367798"/>
      </c:line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68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06"/>
          <c:w val="0.554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Ravikindlustatute osakaal rahvastikust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andmed'!$D$156:$S$156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84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375"/>
          <c:y val="0.906"/>
          <c:w val="0.32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Töövõimetuspensionäride osakaal tööealisest elanikkonnast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andmed'!$F$3:$S$3</c:f>
              <c:num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'KOV andmed'!$F$161:$S$161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1424"/>
        <c:crosses val="autoZero"/>
        <c:auto val="1"/>
        <c:lblOffset val="100"/>
        <c:tickLblSkip val="1"/>
        <c:noMultiLvlLbl val="0"/>
      </c:catAx>
      <c:valAx>
        <c:axId val="257514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7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375"/>
          <c:y val="0.906"/>
          <c:w val="0.32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Puuetega laste arv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'KOV andmed'!$C$164</c:f>
              <c:strCache>
                <c:ptCount val="1"/>
                <c:pt idx="0">
                  <c:v>Kerge puue</c:v>
                </c:pt>
              </c:strCache>
            </c:strRef>
          </c:tx>
          <c:spPr>
            <a:solidFill>
              <a:srgbClr val="84C6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andmed'!$H$3:$S$3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'KOV andmed'!$H$164:$S$164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'KOV andmed'!$C$165</c:f>
              <c:strCache>
                <c:ptCount val="1"/>
                <c:pt idx="0">
                  <c:v>Raske puue</c:v>
                </c:pt>
              </c:strCache>
            </c:strRef>
          </c:tx>
          <c:spPr>
            <a:solidFill>
              <a:srgbClr val="399A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andmed'!$H$3:$S$3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'KOV andmed'!$H$165:$S$165</c:f>
              <c:numCache>
                <c:ptCount val="12"/>
              </c:numCache>
            </c:numRef>
          </c:val>
        </c:ser>
        <c:ser>
          <c:idx val="2"/>
          <c:order val="2"/>
          <c:tx>
            <c:strRef>
              <c:f>'KOV andmed'!$C$166</c:f>
              <c:strCache>
                <c:ptCount val="1"/>
                <c:pt idx="0">
                  <c:v>Sügav puue</c:v>
                </c:pt>
              </c:strCache>
            </c:strRef>
          </c:tx>
          <c:spPr>
            <a:solidFill>
              <a:srgbClr val="215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andmed'!$H$3:$S$3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'KOV andmed'!$H$166:$S$166</c:f>
              <c:numCache>
                <c:ptCount val="12"/>
              </c:numCache>
            </c:numRef>
          </c:val>
        </c:ser>
        <c:overlap val="100"/>
        <c:gapWidth val="70"/>
        <c:axId val="30436225"/>
        <c:axId val="5490570"/>
      </c:bar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5"/>
          <c:y val="0.906"/>
          <c:w val="0.3942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Puuetega täiskasvanute arv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'KOV andmed'!$C$170</c:f>
              <c:strCache>
                <c:ptCount val="1"/>
                <c:pt idx="0">
                  <c:v>Kerge puue</c:v>
                </c:pt>
              </c:strCache>
            </c:strRef>
          </c:tx>
          <c:spPr>
            <a:solidFill>
              <a:srgbClr val="84C6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andmed'!$H$3:$S$3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'KOV andmed'!$H$170:$S$170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'KOV andmed'!$C$171</c:f>
              <c:strCache>
                <c:ptCount val="1"/>
                <c:pt idx="0">
                  <c:v>Raske puue</c:v>
                </c:pt>
              </c:strCache>
            </c:strRef>
          </c:tx>
          <c:spPr>
            <a:solidFill>
              <a:srgbClr val="399A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andmed'!$H$3:$S$3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'KOV andmed'!$H$171:$S$171</c:f>
              <c:numCache>
                <c:ptCount val="12"/>
              </c:numCache>
            </c:numRef>
          </c:val>
        </c:ser>
        <c:ser>
          <c:idx val="2"/>
          <c:order val="2"/>
          <c:tx>
            <c:strRef>
              <c:f>'KOV andmed'!$C$172</c:f>
              <c:strCache>
                <c:ptCount val="1"/>
                <c:pt idx="0">
                  <c:v>Sügav puue</c:v>
                </c:pt>
              </c:strCache>
            </c:strRef>
          </c:tx>
          <c:spPr>
            <a:solidFill>
              <a:srgbClr val="215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andmed'!$H$3:$S$3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'KOV andmed'!$H$172:$S$172</c:f>
              <c:numCache>
                <c:ptCount val="12"/>
              </c:numCache>
            </c:numRef>
          </c:val>
        </c:ser>
        <c:overlap val="100"/>
        <c:gapWidth val="70"/>
        <c:axId val="49415131"/>
        <c:axId val="42082996"/>
      </c:bar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5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5"/>
          <c:y val="0.906"/>
          <c:w val="0.3942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Välja makstud toimetulekutoetused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(eurot elaniku kohta)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3995"/>
          <c:w val="0.9775"/>
          <c:h val="0.49375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andmed'!$D$176:$S$176</c:f>
              <c:numCache>
                <c:ptCount val="16"/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'EESTI andmed '!$D$125:$R$125</c:f>
              <c:numCache>
                <c:ptCount val="15"/>
                <c:pt idx="0">
                  <c:v>14</c:v>
                </c:pt>
                <c:pt idx="1">
                  <c:v>16.55</c:v>
                </c:pt>
                <c:pt idx="2">
                  <c:v>16.36</c:v>
                </c:pt>
                <c:pt idx="3">
                  <c:v>15.34</c:v>
                </c:pt>
                <c:pt idx="4">
                  <c:v>11.12</c:v>
                </c:pt>
                <c:pt idx="5">
                  <c:v>11.95</c:v>
                </c:pt>
                <c:pt idx="6">
                  <c:v>9.14</c:v>
                </c:pt>
                <c:pt idx="7">
                  <c:v>6.52</c:v>
                </c:pt>
                <c:pt idx="8">
                  <c:v>5.75</c:v>
                </c:pt>
                <c:pt idx="9">
                  <c:v>9.08</c:v>
                </c:pt>
                <c:pt idx="10">
                  <c:v>15.59</c:v>
                </c:pt>
                <c:pt idx="11">
                  <c:v>18.09</c:v>
                </c:pt>
                <c:pt idx="12">
                  <c:v>15.95</c:v>
                </c:pt>
                <c:pt idx="13">
                  <c:v>14.3</c:v>
                </c:pt>
                <c:pt idx="14">
                  <c:v>13.6</c:v>
                </c:pt>
              </c:numCache>
            </c:numRef>
          </c:val>
          <c:smooth val="0"/>
        </c:ser>
        <c:marker val="1"/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Laste arv omavalitsuses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'KOV andmed'!$C$187</c:f>
              <c:strCache>
                <c:ptCount val="1"/>
                <c:pt idx="0">
                  <c:v>0-4a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andmed'!$D$187:$S$187</c:f>
              <c:numCache>
                <c:ptCount val="16"/>
              </c:numCache>
            </c:numRef>
          </c:val>
        </c:ser>
        <c:ser>
          <c:idx val="1"/>
          <c:order val="1"/>
          <c:tx>
            <c:strRef>
              <c:f>'KOV andmed'!$C$188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7FC4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andmed'!$D$188:$S$188</c:f>
              <c:numCache>
                <c:ptCount val="16"/>
              </c:numCache>
            </c:numRef>
          </c:val>
        </c:ser>
        <c:ser>
          <c:idx val="2"/>
          <c:order val="2"/>
          <c:tx>
            <c:strRef>
              <c:f>'KOV andmed'!$C$189</c:f>
              <c:strCache>
                <c:ptCount val="1"/>
                <c:pt idx="0">
                  <c:v>10-14a</c:v>
                </c:pt>
              </c:strCache>
            </c:strRef>
          </c:tx>
          <c:spPr>
            <a:solidFill>
              <a:srgbClr val="358D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andmed'!$D$189:$S$189</c:f>
              <c:numCache>
                <c:ptCount val="16"/>
              </c:numCache>
            </c:numRef>
          </c:val>
        </c:ser>
        <c:ser>
          <c:idx val="3"/>
          <c:order val="3"/>
          <c:tx>
            <c:strRef>
              <c:f>'KOV andmed'!$C$190</c:f>
              <c:strCache>
                <c:ptCount val="1"/>
                <c:pt idx="0">
                  <c:v>15-19a</c:v>
                </c:pt>
              </c:strCache>
            </c:strRef>
          </c:tx>
          <c:spPr>
            <a:solidFill>
              <a:srgbClr val="215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andmed'!$D$190:$S$190</c:f>
              <c:numCache>
                <c:ptCount val="16"/>
              </c:numCache>
            </c:numRef>
          </c:val>
        </c:ser>
        <c:overlap val="100"/>
        <c:gapWidth val="70"/>
        <c:axId val="9753327"/>
        <c:axId val="20671080"/>
      </c:bar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53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06"/>
          <c:w val="0.309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Laste arv haridusasutustes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7865"/>
        </c:manualLayout>
      </c:layout>
      <c:lineChart>
        <c:grouping val="standard"/>
        <c:varyColors val="0"/>
        <c:ser>
          <c:idx val="3"/>
          <c:order val="0"/>
          <c:tx>
            <c:strRef>
              <c:f>'KOV andmed'!$C$194</c:f>
              <c:strCache>
                <c:ptCount val="1"/>
                <c:pt idx="0">
                  <c:v>Lasteaedades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andmed'!$D$194:$S$194</c:f>
              <c:numCache>
                <c:ptCount val="16"/>
              </c:numCache>
            </c:numRef>
          </c:val>
          <c:smooth val="0"/>
        </c:ser>
        <c:ser>
          <c:idx val="0"/>
          <c:order val="1"/>
          <c:tx>
            <c:strRef>
              <c:f>'KOV andmed'!$C$195</c:f>
              <c:strCache>
                <c:ptCount val="1"/>
                <c:pt idx="0">
                  <c:v>Üldhariduskoolides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andmed'!$D$195:$S$195</c:f>
              <c:numCache>
                <c:ptCount val="16"/>
              </c:numCache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21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25"/>
          <c:y val="0.90325"/>
          <c:w val="0.418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Alaealiste süütegude arv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andmed'!$C$217</c:f>
              <c:strCache>
                <c:ptCount val="1"/>
                <c:pt idx="0">
                  <c:v>Arv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andmed'!$D$217:$S$217</c:f>
              <c:numCache>
                <c:ptCount val="16"/>
              </c:numCache>
            </c:numRef>
          </c:val>
          <c:smooth val="0"/>
        </c:ser>
        <c:marker val="1"/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1420"/>
        <c:crosses val="autoZero"/>
        <c:auto val="1"/>
        <c:lblOffset val="100"/>
        <c:tickLblSkip val="1"/>
        <c:noMultiLvlLbl val="0"/>
      </c:catAx>
      <c:valAx>
        <c:axId val="63051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31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Inimkannatanutega liiklusõnnetuste arv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andmed'!$C$229</c:f>
              <c:strCache>
                <c:ptCount val="1"/>
                <c:pt idx="0">
                  <c:v>Õnnetuste arv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andmed'!$D$229:$S$229</c:f>
              <c:numCache>
                <c:ptCount val="16"/>
              </c:numCache>
            </c:numRef>
          </c:val>
          <c:smooth val="0"/>
        </c:ser>
        <c:marker val="1"/>
        <c:axId val="30591869"/>
        <c:axId val="6891366"/>
      </c:line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1366"/>
        <c:crosses val="autoZero"/>
        <c:auto val="1"/>
        <c:lblOffset val="100"/>
        <c:tickLblSkip val="1"/>
        <c:noMultiLvlLbl val="0"/>
      </c:catAx>
      <c:valAx>
        <c:axId val="6891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1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Jalakäija või jalgratturiga juhtunud liiklusõnnetuste arv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andmed'!$C$230</c:f>
              <c:strCache>
                <c:ptCount val="1"/>
                <c:pt idx="0">
                  <c:v>Õnnetused jalakäija või jalgratturiga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andmed'!$D$230:$S$230</c:f>
              <c:numCache>
                <c:ptCount val="16"/>
              </c:numCache>
            </c:numRef>
          </c:val>
          <c:smooth val="0"/>
        </c:ser>
        <c:marker val="1"/>
        <c:axId val="62022295"/>
        <c:axId val="21329744"/>
      </c:line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29744"/>
        <c:crosses val="autoZero"/>
        <c:auto val="1"/>
        <c:lblOffset val="100"/>
        <c:tickLblSkip val="1"/>
        <c:noMultiLvlLbl val="0"/>
      </c:catAx>
      <c:valAx>
        <c:axId val="21329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Elussündide arv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andmed'!$C$32</c:f>
              <c:strCache>
                <c:ptCount val="1"/>
                <c:pt idx="0">
                  <c:v>Poisid ja tüdrukud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andmed'!$D$32:$S$32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'KOV andmed'!$C$32</c:f>
              <c:strCache>
                <c:ptCount val="1"/>
                <c:pt idx="0">
                  <c:v>Poisid ja tüdrukud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andmed'!$D$32:$S$32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'KOV andmed'!$C$32</c:f>
              <c:strCache>
                <c:ptCount val="1"/>
                <c:pt idx="0">
                  <c:v>Poisid ja tüdrukud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andmed'!$D$32:$S$32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'KOV andmed'!$C$32</c:f>
              <c:strCache>
                <c:ptCount val="1"/>
                <c:pt idx="0">
                  <c:v>Poisid ja tüdrukud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andmed'!$D$32:$S$32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1656999"/>
        <c:axId val="39368672"/>
      </c:line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6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Liiklusõnnetustes hukkunute ja vigastatute arv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andmed'!$C$235</c:f>
              <c:strCache>
                <c:ptCount val="1"/>
                <c:pt idx="0">
                  <c:v>.. hukkunute arv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andmed'!$D$235:$S$235</c:f>
              <c:numCache>
                <c:ptCount val="16"/>
              </c:numCache>
            </c:numRef>
          </c:val>
          <c:smooth val="0"/>
        </c:ser>
        <c:ser>
          <c:idx val="1"/>
          <c:order val="1"/>
          <c:tx>
            <c:strRef>
              <c:f>'KOV andmed'!$C$234</c:f>
              <c:strCache>
                <c:ptCount val="1"/>
                <c:pt idx="0">
                  <c:v>.. vigastatute arv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andmed'!$D$234:$S$234</c:f>
              <c:numCache>
                <c:ptCount val="16"/>
              </c:numCache>
            </c:numRef>
          </c:val>
          <c:smooth val="0"/>
        </c:ser>
        <c:marker val="1"/>
        <c:axId val="57749969"/>
        <c:axId val="49987674"/>
      </c:line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7674"/>
        <c:crosses val="autoZero"/>
        <c:auto val="1"/>
        <c:lblOffset val="100"/>
        <c:tickLblSkip val="1"/>
        <c:noMultiLvlLbl val="0"/>
      </c:catAx>
      <c:valAx>
        <c:axId val="49987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9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"/>
          <c:y val="0.906"/>
          <c:w val="0.459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Tabatud joobes sõidukijuhtide arv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andmed'!$C$238</c:f>
              <c:strCache>
                <c:ptCount val="1"/>
                <c:pt idx="0">
                  <c:v>Tabatud joobes sõidukijuhtide arv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andmed'!$D$238:$S$238</c:f>
              <c:numCache>
                <c:ptCount val="16"/>
              </c:numCache>
            </c:numRef>
          </c:val>
          <c:smooth val="0"/>
        </c:ser>
        <c:marker val="1"/>
        <c:axId val="47235883"/>
        <c:axId val="22469764"/>
      </c:line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9764"/>
        <c:crosses val="autoZero"/>
        <c:auto val="1"/>
        <c:lblOffset val="100"/>
        <c:tickLblSkip val="1"/>
        <c:noMultiLvlLbl val="0"/>
      </c:catAx>
      <c:valAx>
        <c:axId val="22469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35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Kuritegevuse üldkordaja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andmed'!$J$242:$S$242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'!$J$170:$S$170</c:f>
              <c:numCache>
                <c:ptCount val="10"/>
                <c:pt idx="0">
                  <c:v>38.486497724252125</c:v>
                </c:pt>
                <c:pt idx="1">
                  <c:v>37.574216069457286</c:v>
                </c:pt>
                <c:pt idx="2">
                  <c:v>38.12533187743532</c:v>
                </c:pt>
                <c:pt idx="3">
                  <c:v>36.23713483924872</c:v>
                </c:pt>
                <c:pt idx="4">
                  <c:v>36.305600931297995</c:v>
                </c:pt>
                <c:pt idx="5">
                  <c:v>32.06702231402811</c:v>
                </c:pt>
                <c:pt idx="6">
                  <c:v>30.858198277683716</c:v>
                </c:pt>
                <c:pt idx="7">
                  <c:v>30.03422239740394</c:v>
                </c:pt>
                <c:pt idx="8">
                  <c:v>28.761848363778356</c:v>
                </c:pt>
                <c:pt idx="9">
                  <c:v>24.82087029705914</c:v>
                </c:pt>
              </c:numCache>
            </c:numRef>
          </c:val>
          <c:smooth val="0"/>
        </c:ser>
        <c:marker val="1"/>
        <c:axId val="901285"/>
        <c:axId val="8111566"/>
      </c:lineChart>
      <c:catAx>
        <c:axId val="90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1566"/>
        <c:crosses val="autoZero"/>
        <c:auto val="1"/>
        <c:lblOffset val="100"/>
        <c:tickLblSkip val="1"/>
        <c:noMultiLvlLbl val="0"/>
      </c:catAx>
      <c:valAx>
        <c:axId val="811156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Varavastase kuritegevuse üldkordaja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andmed'!$K$246:$S$246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'!$J$174:$S$174</c:f>
              <c:numCache>
                <c:ptCount val="10"/>
                <c:pt idx="0">
                  <c:v>24.168219719188304</c:v>
                </c:pt>
                <c:pt idx="1">
                  <c:v>20.58656801026345</c:v>
                </c:pt>
                <c:pt idx="2">
                  <c:v>21.13694665280572</c:v>
                </c:pt>
                <c:pt idx="3">
                  <c:v>22.115150447915536</c:v>
                </c:pt>
                <c:pt idx="4">
                  <c:v>22.707899134418593</c:v>
                </c:pt>
                <c:pt idx="5">
                  <c:v>18.372979237832862</c:v>
                </c:pt>
                <c:pt idx="6">
                  <c:v>17.237527458133787</c:v>
                </c:pt>
                <c:pt idx="7">
                  <c:v>16.166962507108327</c:v>
                </c:pt>
                <c:pt idx="8">
                  <c:v>15.359391804924535</c:v>
                </c:pt>
                <c:pt idx="9">
                  <c:v>11.409107923025495</c:v>
                </c:pt>
              </c:numCache>
            </c:numRef>
          </c:val>
          <c:smooth val="0"/>
        </c:ser>
        <c:marker val="1"/>
        <c:axId val="5895231"/>
        <c:axId val="53057080"/>
      </c:lineChart>
      <c:catAx>
        <c:axId val="589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080"/>
        <c:crosses val="autoZero"/>
        <c:auto val="1"/>
        <c:lblOffset val="100"/>
        <c:tickLblSkip val="1"/>
        <c:noMultiLvlLbl val="0"/>
      </c:catAx>
      <c:valAx>
        <c:axId val="5305708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Isikuvastase kuritegevuse üldkordaja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'KOV andmed'!$K$250:$S$250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'EESTI andmed '!$J$178:$R$178</c:f>
              <c:numCache>
                <c:ptCount val="9"/>
                <c:pt idx="0">
                  <c:v>3.7533133849615017</c:v>
                </c:pt>
                <c:pt idx="1">
                  <c:v>4.479070322522899</c:v>
                </c:pt>
                <c:pt idx="2">
                  <c:v>4.891218990494282</c:v>
                </c:pt>
                <c:pt idx="3">
                  <c:v>4.253230574403434</c:v>
                </c:pt>
                <c:pt idx="4">
                  <c:v>4.038378490020466</c:v>
                </c:pt>
                <c:pt idx="5">
                  <c:v>4.601343113070775</c:v>
                </c:pt>
                <c:pt idx="6">
                  <c:v>5.104727429706989</c:v>
                </c:pt>
                <c:pt idx="7">
                  <c:v>5.272396398624731</c:v>
                </c:pt>
                <c:pt idx="8">
                  <c:v>5.15075099578395</c:v>
                </c:pt>
              </c:numCache>
            </c:numRef>
          </c:val>
          <c:smooth val="0"/>
        </c:ser>
        <c:marker val="1"/>
        <c:axId val="7751673"/>
        <c:axId val="2656194"/>
      </c:lineChart>
      <c:catAx>
        <c:axId val="775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1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Tulekahjude arv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andmed'!$C$256</c:f>
              <c:strCache>
                <c:ptCount val="1"/>
                <c:pt idx="0">
                  <c:v>Tulekahjude arv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andmed'!$D$256:$S$256</c:f>
              <c:numCache>
                <c:ptCount val="16"/>
              </c:numCache>
            </c:numRef>
          </c:val>
          <c:smooth val="0"/>
        </c:ser>
        <c:marker val="1"/>
        <c:axId val="23905747"/>
        <c:axId val="13825132"/>
      </c:line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5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Tööõnnetuste arv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andmed'!$C$259</c:f>
              <c:strCache>
                <c:ptCount val="1"/>
                <c:pt idx="0">
                  <c:v>Kõigi tööõnnetuste arv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andmed'!$D$259:$S$259</c:f>
              <c:numCache>
                <c:ptCount val="16"/>
              </c:numCache>
            </c:numRef>
          </c:val>
          <c:smooth val="0"/>
        </c:ser>
        <c:marker val="1"/>
        <c:axId val="57317325"/>
        <c:axId val="46093878"/>
      </c:lineChart>
      <c:catAx>
        <c:axId val="5731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Alaealiste komisjoni juhtumite vanusjaotus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7865"/>
        </c:manualLayout>
      </c:layout>
      <c:lineChart>
        <c:grouping val="standard"/>
        <c:varyColors val="0"/>
        <c:ser>
          <c:idx val="3"/>
          <c:order val="0"/>
          <c:tx>
            <c:strRef>
              <c:f>'KOV andmed'!$C$210</c:f>
              <c:strCache>
                <c:ptCount val="1"/>
                <c:pt idx="0">
                  <c:v>Kuni 10-aastased</c:v>
                </c:pt>
              </c:strCache>
            </c:strRef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andmed'!$D$210:$S$210</c:f>
              <c:numCache>
                <c:ptCount val="16"/>
              </c:numCache>
            </c:numRef>
          </c:val>
          <c:smooth val="0"/>
        </c:ser>
        <c:ser>
          <c:idx val="0"/>
          <c:order val="1"/>
          <c:tx>
            <c:strRef>
              <c:f>'KOV andmed'!$C$211</c:f>
              <c:strCache>
                <c:ptCount val="1"/>
                <c:pt idx="0">
                  <c:v>11-14-aastased</c:v>
                </c:pt>
              </c:strCache>
            </c:strRef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andmed'!$D$211:$S$211</c:f>
              <c:numCache>
                <c:ptCount val="16"/>
              </c:numCache>
            </c:numRef>
          </c:val>
          <c:smooth val="0"/>
        </c:ser>
        <c:ser>
          <c:idx val="1"/>
          <c:order val="2"/>
          <c:tx>
            <c:strRef>
              <c:f>'KOV andmed'!$C$212</c:f>
              <c:strCache>
                <c:ptCount val="1"/>
                <c:pt idx="0">
                  <c:v>15-17-aastased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andmed'!$D$212:$S$212</c:f>
              <c:numCache>
                <c:ptCount val="16"/>
              </c:numCache>
            </c:numRef>
          </c:val>
          <c:smooth val="0"/>
        </c:ser>
        <c:marker val="1"/>
        <c:axId val="12191719"/>
        <c:axId val="42616608"/>
      </c:line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1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90325"/>
          <c:w val="0.67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Alaealiste komisjoni esma- ja korduvjuhtumid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7865"/>
        </c:manualLayout>
      </c:layout>
      <c:lineChart>
        <c:grouping val="standard"/>
        <c:varyColors val="0"/>
        <c:ser>
          <c:idx val="3"/>
          <c:order val="0"/>
          <c:tx>
            <c:strRef>
              <c:f>'KOV andmed'!$C$213</c:f>
              <c:strCache>
                <c:ptCount val="1"/>
                <c:pt idx="0">
                  <c:v>Esmajuhtumite arv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andmed'!$D$213:$S$213</c:f>
              <c:numCache>
                <c:ptCount val="16"/>
              </c:numCache>
            </c:numRef>
          </c:val>
          <c:smooth val="0"/>
        </c:ser>
        <c:ser>
          <c:idx val="1"/>
          <c:order val="1"/>
          <c:tx>
            <c:strRef>
              <c:f>'KOV andmed'!$C$214</c:f>
              <c:strCache>
                <c:ptCount val="1"/>
                <c:pt idx="0">
                  <c:v>Korduvjuhtumite arv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andmed'!$D$214:$S$214</c:f>
              <c:numCache>
                <c:ptCount val="16"/>
              </c:numCache>
            </c:numRef>
          </c:val>
          <c:smooth val="0"/>
        </c:ser>
        <c:marker val="1"/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5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5"/>
          <c:y val="0.90325"/>
          <c:w val="0.481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Meeste vereringeelundite haiguste 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andmed'!$J$85:$S$85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'!$J$71:$R$71</c:f>
              <c:numCache>
                <c:ptCount val="9"/>
                <c:pt idx="0">
                  <c:v>655.970739264808</c:v>
                </c:pt>
                <c:pt idx="1">
                  <c:v>652.6466128009886</c:v>
                </c:pt>
                <c:pt idx="2">
                  <c:v>638.5870657969872</c:v>
                </c:pt>
                <c:pt idx="3">
                  <c:v>602.6792902457089</c:v>
                </c:pt>
                <c:pt idx="4">
                  <c:v>594.4377267230955</c:v>
                </c:pt>
                <c:pt idx="5">
                  <c:v>548.3754740119466</c:v>
                </c:pt>
                <c:pt idx="6">
                  <c:v>567.1207683676239</c:v>
                </c:pt>
                <c:pt idx="7">
                  <c:v>534.0000617341111</c:v>
                </c:pt>
                <c:pt idx="8">
                  <c:v>544.5339979891127</c:v>
                </c:pt>
              </c:numCache>
            </c:numRef>
          </c:val>
          <c:smooth val="0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Sündimuse üldkordaja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7865"/>
        </c:manualLayout>
      </c:layout>
      <c:lineChart>
        <c:grouping val="standard"/>
        <c:varyColors val="0"/>
        <c:ser>
          <c:idx val="3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andmed'!$D$33:$S$33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'EESTI andmed '!$D$19:$R$19</c:f>
              <c:numCache>
                <c:ptCount val="15"/>
                <c:pt idx="0">
                  <c:v>9.353715322641259</c:v>
                </c:pt>
                <c:pt idx="1">
                  <c:v>9.100110581616077</c:v>
                </c:pt>
                <c:pt idx="2">
                  <c:v>9.425454018196977</c:v>
                </c:pt>
                <c:pt idx="3">
                  <c:v>9.51033033734096</c:v>
                </c:pt>
                <c:pt idx="4">
                  <c:v>10.268980954827347</c:v>
                </c:pt>
                <c:pt idx="5">
                  <c:v>10.592164750604343</c:v>
                </c:pt>
                <c:pt idx="6">
                  <c:v>11.046101528797676</c:v>
                </c:pt>
                <c:pt idx="7">
                  <c:v>11.76641704209804</c:v>
                </c:pt>
                <c:pt idx="8">
                  <c:v>11.987225990771002</c:v>
                </c:pt>
                <c:pt idx="9">
                  <c:v>11.811781808372329</c:v>
                </c:pt>
                <c:pt idx="10">
                  <c:v>11.885315158001465</c:v>
                </c:pt>
                <c:pt idx="11">
                  <c:v>11.058139416628341</c:v>
                </c:pt>
                <c:pt idx="12">
                  <c:v>10.626784471558269</c:v>
                </c:pt>
                <c:pt idx="13">
                  <c:v>10.266339857503414</c:v>
                </c:pt>
                <c:pt idx="14">
                  <c:v>10.314441664529083</c:v>
                </c:pt>
              </c:numCache>
            </c:numRef>
          </c:val>
          <c:smooth val="0"/>
        </c:ser>
        <c:marker val="1"/>
        <c:axId val="18773729"/>
        <c:axId val="34745834"/>
      </c:line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3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"/>
          <c:y val="0.90325"/>
          <c:w val="0.558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Naiste vereringeelundite haiguste 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andmed'!$J$87:$S$87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'!$J$73:$R$73</c:f>
              <c:numCache>
                <c:ptCount val="9"/>
                <c:pt idx="0">
                  <c:v>704.8555947912837</c:v>
                </c:pt>
                <c:pt idx="1">
                  <c:v>695.7248876345772</c:v>
                </c:pt>
                <c:pt idx="2">
                  <c:v>716.097874630454</c:v>
                </c:pt>
                <c:pt idx="3">
                  <c:v>708.243687408456</c:v>
                </c:pt>
                <c:pt idx="4">
                  <c:v>711.8703645119336</c:v>
                </c:pt>
                <c:pt idx="5">
                  <c:v>673.093683377804</c:v>
                </c:pt>
                <c:pt idx="6">
                  <c:v>687.2720727156247</c:v>
                </c:pt>
                <c:pt idx="7">
                  <c:v>712.2179617583228</c:v>
                </c:pt>
                <c:pt idx="8">
                  <c:v>701.109172714037</c:v>
                </c:pt>
              </c:numCache>
            </c:numRef>
          </c:val>
          <c:smooth val="0"/>
        </c:ser>
        <c:marker val="1"/>
        <c:axId val="19910901"/>
        <c:axId val="44980382"/>
      </c:line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Peamised surmapõhjused, KOV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0525"/>
          <c:w val="0.581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andmed'!$C$80</c:f>
              <c:strCache>
                <c:ptCount val="1"/>
                <c:pt idx="0">
                  <c:v>Surmad vereringeelundite haigustesse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andmed'!$J$82:$S$82</c:f>
              <c:numCache>
                <c:ptCount val="10"/>
              </c:numCache>
            </c:numRef>
          </c:val>
          <c:smooth val="0"/>
        </c:ser>
        <c:ser>
          <c:idx val="1"/>
          <c:order val="1"/>
          <c:tx>
            <c:strRef>
              <c:f>'KOV andmed'!$C$88</c:f>
              <c:strCache>
                <c:ptCount val="1"/>
                <c:pt idx="0">
                  <c:v>Surmad pahaloomulistesse kasvajatesse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andmed'!$J$90:$S$90</c:f>
              <c:numCache>
                <c:ptCount val="10"/>
              </c:numCache>
            </c:numRef>
          </c:val>
          <c:smooth val="0"/>
        </c:ser>
        <c:ser>
          <c:idx val="2"/>
          <c:order val="2"/>
          <c:tx>
            <c:strRef>
              <c:f>'KOV andmed'!$C$96</c:f>
              <c:strCache>
                <c:ptCount val="1"/>
                <c:pt idx="0">
                  <c:v>Surmad välispõhjustesse (õnnetusjuhtumid, mürgistused ja traumad)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andmed'!$J$98:$S$98</c:f>
              <c:numCache>
                <c:ptCount val="10"/>
              </c:numCache>
            </c:numRef>
          </c:val>
          <c:smooth val="0"/>
        </c:ser>
        <c:marker val="1"/>
        <c:axId val="2170255"/>
        <c:axId val="19532296"/>
      </c:line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Surmade arv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0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"/>
          <c:y val="0.26825"/>
          <c:w val="0.34475"/>
          <c:h val="0.4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Meeste pahaloomuliste kasvajate 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andmed'!$J$93:$S$93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'!$J$79:$R$79</c:f>
              <c:numCache>
                <c:ptCount val="9"/>
                <c:pt idx="0">
                  <c:v>306.82244707272855</c:v>
                </c:pt>
                <c:pt idx="1">
                  <c:v>311.8004348837769</c:v>
                </c:pt>
                <c:pt idx="2">
                  <c:v>307.39039867456995</c:v>
                </c:pt>
                <c:pt idx="3">
                  <c:v>305.4455286123724</c:v>
                </c:pt>
                <c:pt idx="4">
                  <c:v>313.5832325675131</c:v>
                </c:pt>
                <c:pt idx="5">
                  <c:v>310.5414440338719</c:v>
                </c:pt>
                <c:pt idx="6">
                  <c:v>319.0459408331004</c:v>
                </c:pt>
                <c:pt idx="7">
                  <c:v>321.6672109015942</c:v>
                </c:pt>
                <c:pt idx="8">
                  <c:v>328.31479173648916</c:v>
                </c:pt>
              </c:numCache>
            </c:numRef>
          </c:val>
          <c:smooth val="0"/>
        </c:ser>
        <c:marker val="1"/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2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Naiste pahaloomuliste kasvajate 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andmed'!$J$95:$S$95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'!$J$81:$R$81</c:f>
              <c:numCache>
                <c:ptCount val="9"/>
                <c:pt idx="0">
                  <c:v>223.66677535502936</c:v>
                </c:pt>
                <c:pt idx="1">
                  <c:v>220.48012264381032</c:v>
                </c:pt>
                <c:pt idx="2">
                  <c:v>228.68165584529044</c:v>
                </c:pt>
                <c:pt idx="3">
                  <c:v>228.74603163479125</c:v>
                </c:pt>
                <c:pt idx="4">
                  <c:v>225.52638054061654</c:v>
                </c:pt>
                <c:pt idx="5">
                  <c:v>240.2192176785537</c:v>
                </c:pt>
                <c:pt idx="6">
                  <c:v>238.25620833882556</c:v>
                </c:pt>
                <c:pt idx="7">
                  <c:v>241.72418530194525</c:v>
                </c:pt>
                <c:pt idx="8">
                  <c:v>255.61123089166742</c:v>
                </c:pt>
              </c:numCache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64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Välispõhjuste 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andmed'!$J$99:$S$99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'!$J$85:$R$85</c:f>
              <c:numCache>
                <c:ptCount val="9"/>
                <c:pt idx="0">
                  <c:v>120.87822335741492</c:v>
                </c:pt>
                <c:pt idx="1">
                  <c:v>120.31208043679328</c:v>
                </c:pt>
                <c:pt idx="2">
                  <c:v>102.38652596309898</c:v>
                </c:pt>
                <c:pt idx="3">
                  <c:v>96.13979610570132</c:v>
                </c:pt>
                <c:pt idx="4">
                  <c:v>85.24380855817796</c:v>
                </c:pt>
                <c:pt idx="5">
                  <c:v>85.12635425294656</c:v>
                </c:pt>
                <c:pt idx="6">
                  <c:v>88.30452662763274</c:v>
                </c:pt>
                <c:pt idx="7">
                  <c:v>76.02448109687697</c:v>
                </c:pt>
                <c:pt idx="8">
                  <c:v>73.52778870884138</c:v>
                </c:pt>
              </c:numCache>
            </c:numRef>
          </c:val>
          <c:smooth val="0"/>
        </c:ser>
        <c:marker val="1"/>
        <c:axId val="29617181"/>
        <c:axId val="65228038"/>
      </c:line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7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Meeste välispõhjuste 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andmed'!$J$101:$S$101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'!$J$87:$R$87</c:f>
              <c:numCache>
                <c:ptCount val="9"/>
                <c:pt idx="0">
                  <c:v>199.01133214608006</c:v>
                </c:pt>
                <c:pt idx="1">
                  <c:v>203.80162238929321</c:v>
                </c:pt>
                <c:pt idx="2">
                  <c:v>171.63032725576457</c:v>
                </c:pt>
                <c:pt idx="3">
                  <c:v>161.3370688822336</c:v>
                </c:pt>
                <c:pt idx="4">
                  <c:v>140.7496977025393</c:v>
                </c:pt>
                <c:pt idx="5">
                  <c:v>142.8296756118329</c:v>
                </c:pt>
                <c:pt idx="6">
                  <c:v>147.61343428083012</c:v>
                </c:pt>
                <c:pt idx="7">
                  <c:v>123.79313874091656</c:v>
                </c:pt>
                <c:pt idx="8">
                  <c:v>121.36909545858319</c:v>
                </c:pt>
              </c:numCache>
            </c:numRef>
          </c:val>
          <c:smooth val="0"/>
        </c:ser>
        <c:marker val="1"/>
        <c:axId val="50181431"/>
        <c:axId val="48979696"/>
      </c:line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1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Naiste välispõhjuste 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andmed'!$J$103:$S$103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'!$J$89:$R$89</c:f>
              <c:numCache>
                <c:ptCount val="9"/>
                <c:pt idx="0">
                  <c:v>53.002920710683135</c:v>
                </c:pt>
                <c:pt idx="1">
                  <c:v>47.80321243162259</c:v>
                </c:pt>
                <c:pt idx="2">
                  <c:v>42.21385089564652</c:v>
                </c:pt>
                <c:pt idx="3">
                  <c:v>39.385805692019815</c:v>
                </c:pt>
                <c:pt idx="4">
                  <c:v>36.83785018805582</c:v>
                </c:pt>
                <c:pt idx="5">
                  <c:v>34.720286456477204</c:v>
                </c:pt>
                <c:pt idx="6">
                  <c:v>36.42584505834513</c:v>
                </c:pt>
                <c:pt idx="7">
                  <c:v>34.165962586847385</c:v>
                </c:pt>
                <c:pt idx="8">
                  <c:v>31.433466068287775</c:v>
                </c:pt>
              </c:numCache>
            </c:numRef>
          </c:val>
          <c:smooth val="0"/>
        </c:ser>
        <c:marker val="1"/>
        <c:axId val="38164081"/>
        <c:axId val="7932410"/>
      </c:line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32410"/>
        <c:crosses val="autoZero"/>
        <c:auto val="1"/>
        <c:lblOffset val="100"/>
        <c:tickLblSkip val="1"/>
        <c:noMultiLvlLbl val="0"/>
      </c:catAx>
      <c:valAx>
        <c:axId val="7932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4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Keskmine brutotulu soo lõikes, KOV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andmed'!$C$141</c:f>
              <c:strCache>
                <c:ptCount val="1"/>
                <c:pt idx="0">
                  <c:v>Mehed, EUR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andmed'!$G$3:$S$3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'KOV andmed'!$G$141:$S$141</c:f>
              <c:numCache>
                <c:ptCount val="13"/>
              </c:numCache>
            </c:numRef>
          </c:val>
          <c:smooth val="0"/>
        </c:ser>
        <c:ser>
          <c:idx val="1"/>
          <c:order val="1"/>
          <c:tx>
            <c:strRef>
              <c:f>'KOV andmed'!$C$142</c:f>
              <c:strCache>
                <c:ptCount val="1"/>
                <c:pt idx="0">
                  <c:v>Naised, EUR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andmed'!$G$3:$S$3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'KOV andmed'!$G$142:$S$142</c:f>
              <c:numCache>
                <c:ptCount val="13"/>
              </c:numCache>
            </c:numRef>
          </c:val>
          <c:smooth val="0"/>
        </c:ser>
        <c:marker val="1"/>
        <c:axId val="4282827"/>
        <c:axId val="38545444"/>
      </c:lineChart>
      <c:cat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5"/>
          <c:y val="0.906"/>
          <c:w val="0.381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Meeste ja naiste keskmise brototulu vahe 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andmed'!$G$3:$S$3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'KOV andmed'!$G$143:$S$143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andmed'!$G$3:$S$3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'EESTI andmed '!$G$116:$R$116</c:f>
              <c:numCache>
                <c:ptCount val="12"/>
                <c:pt idx="0">
                  <c:v>121.56</c:v>
                </c:pt>
                <c:pt idx="1">
                  <c:v>130.32</c:v>
                </c:pt>
                <c:pt idx="2">
                  <c:v>155.43</c:v>
                </c:pt>
                <c:pt idx="3">
                  <c:v>194.09999999999997</c:v>
                </c:pt>
                <c:pt idx="4">
                  <c:v>239.53999999999996</c:v>
                </c:pt>
                <c:pt idx="5">
                  <c:v>251.11</c:v>
                </c:pt>
                <c:pt idx="6">
                  <c:v>216.86</c:v>
                </c:pt>
                <c:pt idx="7">
                  <c:v>217.19000000000005</c:v>
                </c:pt>
                <c:pt idx="8">
                  <c:v>235.33999999999992</c:v>
                </c:pt>
                <c:pt idx="9">
                  <c:v>258.38</c:v>
                </c:pt>
                <c:pt idx="10">
                  <c:v>265.6700000000001</c:v>
                </c:pt>
                <c:pt idx="11">
                  <c:v>267.87</c:v>
                </c:pt>
              </c:numCache>
            </c:numRef>
          </c:val>
          <c:smooth val="0"/>
        </c:ser>
        <c:marker val="1"/>
        <c:axId val="11364677"/>
        <c:axId val="35173230"/>
      </c:line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30"/>
        <c:crosses val="autoZero"/>
        <c:auto val="1"/>
        <c:lblOffset val="100"/>
        <c:tickLblSkip val="1"/>
        <c:noMultiLvlLbl val="0"/>
      </c:catAx>
      <c:valAx>
        <c:axId val="3517323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4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Rahvaarvu muutus võrreldes 2000. aastaga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8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'KOV andmed'!$C$13</c:f>
              <c:strCache>
                <c:ptCount val="1"/>
                <c:pt idx="0">
                  <c:v>Aasta keskmise rahvaarvu muutus võrreldes 2000.a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andmed'!$D$13:$S$13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70"/>
        <c:axId val="48123615"/>
        <c:axId val="30459352"/>
      </c:bar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459352"/>
        <c:crosses val="autoZero"/>
        <c:auto val="1"/>
        <c:lblOffset val="100"/>
        <c:tickLblSkip val="1"/>
        <c:noMultiLvlLbl val="0"/>
      </c:catAx>
      <c:valAx>
        <c:axId val="30459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3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Surmade arv meeste ja naiste lõikes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andmed'!$C$36</c:f>
              <c:strCache>
                <c:ptCount val="1"/>
                <c:pt idx="0">
                  <c:v>Mehed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andmed'!$D$3:$R$3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'KOV andmed'!$D$36:$R$36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'KOV andmed'!$C$37</c:f>
              <c:strCache>
                <c:ptCount val="1"/>
                <c:pt idx="0">
                  <c:v>Naised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andmed'!$D$3:$R$3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'KOV andmed'!$D$37:$R$37</c:f>
              <c:numCache>
                <c:ptCount val="15"/>
              </c:numCache>
            </c:numRef>
          </c:val>
          <c:smooth val="0"/>
        </c:ser>
        <c:marker val="1"/>
        <c:axId val="44277051"/>
        <c:axId val="62949140"/>
      </c:line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7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"/>
          <c:y val="0.906"/>
          <c:w val="0.2472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andmed'!$D$39:$S$39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'EESTI andmed '!$D$25:$R$25</c:f>
              <c:numCache>
                <c:ptCount val="15"/>
                <c:pt idx="0">
                  <c:v>13.173369792803788</c:v>
                </c:pt>
                <c:pt idx="1">
                  <c:v>13.338952464313115</c:v>
                </c:pt>
                <c:pt idx="2">
                  <c:v>13.306992423967811</c:v>
                </c:pt>
                <c:pt idx="3">
                  <c:v>13.242675382280845</c:v>
                </c:pt>
                <c:pt idx="4">
                  <c:v>12.9793402076988</c:v>
                </c:pt>
                <c:pt idx="5">
                  <c:v>12.781458175711835</c:v>
                </c:pt>
                <c:pt idx="6">
                  <c:v>12.857047393470497</c:v>
                </c:pt>
                <c:pt idx="7">
                  <c:v>12.985201539517261</c:v>
                </c:pt>
                <c:pt idx="8">
                  <c:v>12.471112640136415</c:v>
                </c:pt>
                <c:pt idx="9">
                  <c:v>12.050070624908674</c:v>
                </c:pt>
                <c:pt idx="10">
                  <c:v>11.859028521001145</c:v>
                </c:pt>
                <c:pt idx="11">
                  <c:v>11.483771187893074</c:v>
                </c:pt>
                <c:pt idx="12">
                  <c:v>11.680692948603816</c:v>
                </c:pt>
                <c:pt idx="13">
                  <c:v>11.566039818770383</c:v>
                </c:pt>
                <c:pt idx="14">
                  <c:v>11.785758595938923</c:v>
                </c:pt>
              </c:numCache>
            </c:numRef>
          </c:val>
          <c:smooth val="0"/>
        </c:ser>
        <c:marker val="1"/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1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Vereringeelundite haiguste 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andmed'!$J$83:$S$83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'!$J$69:$R$69</c:f>
              <c:numCache>
                <c:ptCount val="9"/>
                <c:pt idx="0">
                  <c:v>682.13036731239</c:v>
                </c:pt>
                <c:pt idx="1">
                  <c:v>675.7018826267267</c:v>
                </c:pt>
                <c:pt idx="2">
                  <c:v>680.0589339535858</c:v>
                </c:pt>
                <c:pt idx="3">
                  <c:v>659.1158585703421</c:v>
                </c:pt>
                <c:pt idx="4">
                  <c:v>657.1659250079798</c:v>
                </c:pt>
                <c:pt idx="5">
                  <c:v>614.9437431564626</c:v>
                </c:pt>
                <c:pt idx="6">
                  <c:v>631.2110383682412</c:v>
                </c:pt>
                <c:pt idx="7">
                  <c:v>628.9849783364372</c:v>
                </c:pt>
                <c:pt idx="8">
                  <c:v>628.259180127098</c:v>
                </c:pt>
              </c:numCache>
            </c:numRef>
          </c:val>
          <c:smooth val="0"/>
        </c:ser>
        <c:marker val="1"/>
        <c:axId val="54569039"/>
        <c:axId val="21359304"/>
      </c:line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69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Pahaloomuliste kasvajate suremuskordaja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525"/>
          <c:w val="0.9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'KOV andmed'!$J$91:$S$91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'KOV andmed'!$J$3:$S$3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'EESTI andmed '!$J$77:$R$77</c:f>
              <c:numCache>
                <c:ptCount val="9"/>
                <c:pt idx="0">
                  <c:v>262.3235645710976</c:v>
                </c:pt>
                <c:pt idx="1">
                  <c:v>262.9262762180386</c:v>
                </c:pt>
                <c:pt idx="2">
                  <c:v>265.2775804171746</c:v>
                </c:pt>
                <c:pt idx="3">
                  <c:v>264.44063948325794</c:v>
                </c:pt>
                <c:pt idx="4">
                  <c:v>266.5464991832366</c:v>
                </c:pt>
                <c:pt idx="5">
                  <c:v>273.00699806431714</c:v>
                </c:pt>
                <c:pt idx="6">
                  <c:v>275.95164571135234</c:v>
                </c:pt>
                <c:pt idx="7">
                  <c:v>279.0599216310514</c:v>
                </c:pt>
                <c:pt idx="8">
                  <c:v>289.7725586072041</c:v>
                </c:pt>
              </c:numCache>
            </c:numRef>
          </c:val>
          <c:smooth val="0"/>
        </c:ser>
        <c:marker val="1"/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6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06"/>
          <c:w val="0.561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IIbe üldkordaja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"/>
          <c:w val="0.97675"/>
          <c:h val="0.786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'KOV andmed'!$B$1</c:f>
              <c:strCache>
                <c:ptCount val="1"/>
                <c:pt idx="0">
                  <c:v>Siia asemele kirjuta KOV nimi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'KOV andmed'!$D$41:$S$41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1"/>
          <c:tx>
            <c:strRef>
              <c:f>'EESTI andmed '!$B$1</c:f>
              <c:strCache>
                <c:ptCount val="1"/>
                <c:pt idx="0">
                  <c:v>Eesti keskmine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'KOV andmed'!$D$3:$S$3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'EESTI andmed '!$D$27:$R$27</c:f>
              <c:numCache>
                <c:ptCount val="15"/>
                <c:pt idx="0">
                  <c:v>-3.819654470162529</c:v>
                </c:pt>
                <c:pt idx="1">
                  <c:v>-4.238841882697039</c:v>
                </c:pt>
                <c:pt idx="2">
                  <c:v>-3.8815384057708338</c:v>
                </c:pt>
                <c:pt idx="3">
                  <c:v>-3.7323450449398856</c:v>
                </c:pt>
                <c:pt idx="4">
                  <c:v>-2.710359252871454</c:v>
                </c:pt>
                <c:pt idx="5">
                  <c:v>-2.1892934251074903</c:v>
                </c:pt>
                <c:pt idx="6">
                  <c:v>-1.8109458646728194</c:v>
                </c:pt>
                <c:pt idx="7">
                  <c:v>-1.2187844974192201</c:v>
                </c:pt>
                <c:pt idx="8">
                  <c:v>-0.4838866493654129</c:v>
                </c:pt>
                <c:pt idx="9">
                  <c:v>-0.23828881653634465</c:v>
                </c:pt>
                <c:pt idx="10">
                  <c:v>0.026286637000319194</c:v>
                </c:pt>
                <c:pt idx="11">
                  <c:v>-0.4256317712647328</c:v>
                </c:pt>
                <c:pt idx="12">
                  <c:v>-1.0539084770455482</c:v>
                </c:pt>
                <c:pt idx="13">
                  <c:v>-1.2996999612669684</c:v>
                </c:pt>
                <c:pt idx="14">
                  <c:v>-1.4713169314098382</c:v>
                </c:pt>
              </c:numCache>
            </c:numRef>
          </c:val>
        </c:ser>
        <c:gapWidth val="70"/>
        <c:axId val="1676259"/>
        <c:axId val="15086332"/>
      </c:bar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075"/>
          <c:y val="0.90325"/>
          <c:w val="0.453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0" y="39052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600075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0" y="3438525"/>
        <a:ext cx="54768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52</xdr:row>
      <xdr:rowOff>0</xdr:rowOff>
    </xdr:from>
    <xdr:to>
      <xdr:col>9</xdr:col>
      <xdr:colOff>28575</xdr:colOff>
      <xdr:row>66</xdr:row>
      <xdr:rowOff>76200</xdr:rowOff>
    </xdr:to>
    <xdr:graphicFrame>
      <xdr:nvGraphicFramePr>
        <xdr:cNvPr id="3" name="Chart 3"/>
        <xdr:cNvGraphicFramePr/>
      </xdr:nvGraphicFramePr>
      <xdr:xfrm>
        <a:off x="9525" y="9925050"/>
        <a:ext cx="5505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9</xdr:col>
      <xdr:colOff>19050</xdr:colOff>
      <xdr:row>82</xdr:row>
      <xdr:rowOff>76200</xdr:rowOff>
    </xdr:to>
    <xdr:graphicFrame>
      <xdr:nvGraphicFramePr>
        <xdr:cNvPr id="4" name="Chart 4"/>
        <xdr:cNvGraphicFramePr/>
      </xdr:nvGraphicFramePr>
      <xdr:xfrm>
        <a:off x="0" y="12973050"/>
        <a:ext cx="5505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8</xdr:col>
      <xdr:colOff>600075</xdr:colOff>
      <xdr:row>100</xdr:row>
      <xdr:rowOff>152400</xdr:rowOff>
    </xdr:to>
    <xdr:graphicFrame>
      <xdr:nvGraphicFramePr>
        <xdr:cNvPr id="5" name="Chart 6"/>
        <xdr:cNvGraphicFramePr/>
      </xdr:nvGraphicFramePr>
      <xdr:xfrm>
        <a:off x="0" y="16411575"/>
        <a:ext cx="54768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8</xdr:col>
      <xdr:colOff>600075</xdr:colOff>
      <xdr:row>116</xdr:row>
      <xdr:rowOff>152400</xdr:rowOff>
    </xdr:to>
    <xdr:graphicFrame>
      <xdr:nvGraphicFramePr>
        <xdr:cNvPr id="6" name="Chart 7"/>
        <xdr:cNvGraphicFramePr/>
      </xdr:nvGraphicFramePr>
      <xdr:xfrm>
        <a:off x="0" y="19459575"/>
        <a:ext cx="5476875" cy="281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8</xdr:col>
      <xdr:colOff>600075</xdr:colOff>
      <xdr:row>150</xdr:row>
      <xdr:rowOff>152400</xdr:rowOff>
    </xdr:to>
    <xdr:graphicFrame>
      <xdr:nvGraphicFramePr>
        <xdr:cNvPr id="7" name="Chart 8"/>
        <xdr:cNvGraphicFramePr/>
      </xdr:nvGraphicFramePr>
      <xdr:xfrm>
        <a:off x="0" y="25955625"/>
        <a:ext cx="54768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186</xdr:row>
      <xdr:rowOff>0</xdr:rowOff>
    </xdr:from>
    <xdr:to>
      <xdr:col>8</xdr:col>
      <xdr:colOff>600075</xdr:colOff>
      <xdr:row>200</xdr:row>
      <xdr:rowOff>152400</xdr:rowOff>
    </xdr:to>
    <xdr:graphicFrame>
      <xdr:nvGraphicFramePr>
        <xdr:cNvPr id="8" name="Chart 9"/>
        <xdr:cNvGraphicFramePr/>
      </xdr:nvGraphicFramePr>
      <xdr:xfrm>
        <a:off x="0" y="35490150"/>
        <a:ext cx="5476875" cy="281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286</xdr:row>
      <xdr:rowOff>0</xdr:rowOff>
    </xdr:from>
    <xdr:to>
      <xdr:col>9</xdr:col>
      <xdr:colOff>19050</xdr:colOff>
      <xdr:row>300</xdr:row>
      <xdr:rowOff>76200</xdr:rowOff>
    </xdr:to>
    <xdr:graphicFrame>
      <xdr:nvGraphicFramePr>
        <xdr:cNvPr id="9" name="Chart 13"/>
        <xdr:cNvGraphicFramePr/>
      </xdr:nvGraphicFramePr>
      <xdr:xfrm>
        <a:off x="0" y="54559200"/>
        <a:ext cx="55054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317</xdr:row>
      <xdr:rowOff>180975</xdr:rowOff>
    </xdr:from>
    <xdr:to>
      <xdr:col>9</xdr:col>
      <xdr:colOff>19050</xdr:colOff>
      <xdr:row>332</xdr:row>
      <xdr:rowOff>66675</xdr:rowOff>
    </xdr:to>
    <xdr:graphicFrame>
      <xdr:nvGraphicFramePr>
        <xdr:cNvPr id="10" name="Chart 5"/>
        <xdr:cNvGraphicFramePr/>
      </xdr:nvGraphicFramePr>
      <xdr:xfrm>
        <a:off x="0" y="60645675"/>
        <a:ext cx="55054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301</xdr:row>
      <xdr:rowOff>161925</xdr:rowOff>
    </xdr:from>
    <xdr:to>
      <xdr:col>9</xdr:col>
      <xdr:colOff>28575</xdr:colOff>
      <xdr:row>316</xdr:row>
      <xdr:rowOff>47625</xdr:rowOff>
    </xdr:to>
    <xdr:graphicFrame>
      <xdr:nvGraphicFramePr>
        <xdr:cNvPr id="11" name="Chart 13"/>
        <xdr:cNvGraphicFramePr/>
      </xdr:nvGraphicFramePr>
      <xdr:xfrm>
        <a:off x="9525" y="57578625"/>
        <a:ext cx="55054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334</xdr:row>
      <xdr:rowOff>0</xdr:rowOff>
    </xdr:from>
    <xdr:to>
      <xdr:col>9</xdr:col>
      <xdr:colOff>19050</xdr:colOff>
      <xdr:row>348</xdr:row>
      <xdr:rowOff>76200</xdr:rowOff>
    </xdr:to>
    <xdr:graphicFrame>
      <xdr:nvGraphicFramePr>
        <xdr:cNvPr id="12" name="Chart 13"/>
        <xdr:cNvGraphicFramePr/>
      </xdr:nvGraphicFramePr>
      <xdr:xfrm>
        <a:off x="0" y="63703200"/>
        <a:ext cx="55054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350</xdr:row>
      <xdr:rowOff>0</xdr:rowOff>
    </xdr:from>
    <xdr:to>
      <xdr:col>9</xdr:col>
      <xdr:colOff>19050</xdr:colOff>
      <xdr:row>364</xdr:row>
      <xdr:rowOff>76200</xdr:rowOff>
    </xdr:to>
    <xdr:graphicFrame>
      <xdr:nvGraphicFramePr>
        <xdr:cNvPr id="13" name="Chart 13"/>
        <xdr:cNvGraphicFramePr/>
      </xdr:nvGraphicFramePr>
      <xdr:xfrm>
        <a:off x="0" y="66751200"/>
        <a:ext cx="550545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368</xdr:row>
      <xdr:rowOff>0</xdr:rowOff>
    </xdr:from>
    <xdr:to>
      <xdr:col>8</xdr:col>
      <xdr:colOff>600075</xdr:colOff>
      <xdr:row>382</xdr:row>
      <xdr:rowOff>152400</xdr:rowOff>
    </xdr:to>
    <xdr:graphicFrame>
      <xdr:nvGraphicFramePr>
        <xdr:cNvPr id="14" name="Chart 1"/>
        <xdr:cNvGraphicFramePr/>
      </xdr:nvGraphicFramePr>
      <xdr:xfrm>
        <a:off x="0" y="70189725"/>
        <a:ext cx="5476875" cy="2819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8</xdr:col>
      <xdr:colOff>600075</xdr:colOff>
      <xdr:row>398</xdr:row>
      <xdr:rowOff>152400</xdr:rowOff>
    </xdr:to>
    <xdr:graphicFrame>
      <xdr:nvGraphicFramePr>
        <xdr:cNvPr id="15" name="Chart 10"/>
        <xdr:cNvGraphicFramePr/>
      </xdr:nvGraphicFramePr>
      <xdr:xfrm>
        <a:off x="0" y="73237725"/>
        <a:ext cx="5476875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400</xdr:row>
      <xdr:rowOff>0</xdr:rowOff>
    </xdr:from>
    <xdr:to>
      <xdr:col>8</xdr:col>
      <xdr:colOff>600075</xdr:colOff>
      <xdr:row>414</xdr:row>
      <xdr:rowOff>152400</xdr:rowOff>
    </xdr:to>
    <xdr:graphicFrame>
      <xdr:nvGraphicFramePr>
        <xdr:cNvPr id="16" name="Chart 10"/>
        <xdr:cNvGraphicFramePr/>
      </xdr:nvGraphicFramePr>
      <xdr:xfrm>
        <a:off x="0" y="76285725"/>
        <a:ext cx="5476875" cy="2819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8</xdr:col>
      <xdr:colOff>600075</xdr:colOff>
      <xdr:row>430</xdr:row>
      <xdr:rowOff>152400</xdr:rowOff>
    </xdr:to>
    <xdr:graphicFrame>
      <xdr:nvGraphicFramePr>
        <xdr:cNvPr id="17" name="Chart 10"/>
        <xdr:cNvGraphicFramePr/>
      </xdr:nvGraphicFramePr>
      <xdr:xfrm>
        <a:off x="0" y="79333725"/>
        <a:ext cx="5476875" cy="2819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464</xdr:row>
      <xdr:rowOff>0</xdr:rowOff>
    </xdr:from>
    <xdr:to>
      <xdr:col>8</xdr:col>
      <xdr:colOff>600075</xdr:colOff>
      <xdr:row>478</xdr:row>
      <xdr:rowOff>152400</xdr:rowOff>
    </xdr:to>
    <xdr:graphicFrame>
      <xdr:nvGraphicFramePr>
        <xdr:cNvPr id="18" name="Chart 10"/>
        <xdr:cNvGraphicFramePr/>
      </xdr:nvGraphicFramePr>
      <xdr:xfrm>
        <a:off x="0" y="88477725"/>
        <a:ext cx="5476875" cy="2819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482</xdr:row>
      <xdr:rowOff>0</xdr:rowOff>
    </xdr:from>
    <xdr:to>
      <xdr:col>8</xdr:col>
      <xdr:colOff>600075</xdr:colOff>
      <xdr:row>496</xdr:row>
      <xdr:rowOff>152400</xdr:rowOff>
    </xdr:to>
    <xdr:graphicFrame>
      <xdr:nvGraphicFramePr>
        <xdr:cNvPr id="19" name="Chart 10"/>
        <xdr:cNvGraphicFramePr/>
      </xdr:nvGraphicFramePr>
      <xdr:xfrm>
        <a:off x="0" y="91916250"/>
        <a:ext cx="5476875" cy="2819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498</xdr:row>
      <xdr:rowOff>0</xdr:rowOff>
    </xdr:from>
    <xdr:to>
      <xdr:col>8</xdr:col>
      <xdr:colOff>600075</xdr:colOff>
      <xdr:row>512</xdr:row>
      <xdr:rowOff>152400</xdr:rowOff>
    </xdr:to>
    <xdr:graphicFrame>
      <xdr:nvGraphicFramePr>
        <xdr:cNvPr id="20" name="Chart 10"/>
        <xdr:cNvGraphicFramePr/>
      </xdr:nvGraphicFramePr>
      <xdr:xfrm>
        <a:off x="0" y="94964250"/>
        <a:ext cx="5476875" cy="2819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514</xdr:row>
      <xdr:rowOff>0</xdr:rowOff>
    </xdr:from>
    <xdr:to>
      <xdr:col>8</xdr:col>
      <xdr:colOff>600075</xdr:colOff>
      <xdr:row>528</xdr:row>
      <xdr:rowOff>152400</xdr:rowOff>
    </xdr:to>
    <xdr:graphicFrame>
      <xdr:nvGraphicFramePr>
        <xdr:cNvPr id="21" name="Chart 10"/>
        <xdr:cNvGraphicFramePr/>
      </xdr:nvGraphicFramePr>
      <xdr:xfrm>
        <a:off x="0" y="98012250"/>
        <a:ext cx="5476875" cy="2819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530</xdr:row>
      <xdr:rowOff>0</xdr:rowOff>
    </xdr:from>
    <xdr:to>
      <xdr:col>8</xdr:col>
      <xdr:colOff>600075</xdr:colOff>
      <xdr:row>544</xdr:row>
      <xdr:rowOff>152400</xdr:rowOff>
    </xdr:to>
    <xdr:graphicFrame>
      <xdr:nvGraphicFramePr>
        <xdr:cNvPr id="22" name="Chart 10"/>
        <xdr:cNvGraphicFramePr/>
      </xdr:nvGraphicFramePr>
      <xdr:xfrm>
        <a:off x="0" y="101060250"/>
        <a:ext cx="5476875" cy="2819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546</xdr:row>
      <xdr:rowOff>0</xdr:rowOff>
    </xdr:from>
    <xdr:to>
      <xdr:col>8</xdr:col>
      <xdr:colOff>600075</xdr:colOff>
      <xdr:row>560</xdr:row>
      <xdr:rowOff>152400</xdr:rowOff>
    </xdr:to>
    <xdr:graphicFrame>
      <xdr:nvGraphicFramePr>
        <xdr:cNvPr id="23" name="Chart 10"/>
        <xdr:cNvGraphicFramePr/>
      </xdr:nvGraphicFramePr>
      <xdr:xfrm>
        <a:off x="0" y="104108250"/>
        <a:ext cx="5476875" cy="2819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562</xdr:row>
      <xdr:rowOff>0</xdr:rowOff>
    </xdr:from>
    <xdr:to>
      <xdr:col>8</xdr:col>
      <xdr:colOff>600075</xdr:colOff>
      <xdr:row>576</xdr:row>
      <xdr:rowOff>152400</xdr:rowOff>
    </xdr:to>
    <xdr:graphicFrame>
      <xdr:nvGraphicFramePr>
        <xdr:cNvPr id="24" name="Chart 10"/>
        <xdr:cNvGraphicFramePr/>
      </xdr:nvGraphicFramePr>
      <xdr:xfrm>
        <a:off x="0" y="107156250"/>
        <a:ext cx="5476875" cy="2819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580</xdr:row>
      <xdr:rowOff>0</xdr:rowOff>
    </xdr:from>
    <xdr:to>
      <xdr:col>8</xdr:col>
      <xdr:colOff>600075</xdr:colOff>
      <xdr:row>594</xdr:row>
      <xdr:rowOff>152400</xdr:rowOff>
    </xdr:to>
    <xdr:graphicFrame>
      <xdr:nvGraphicFramePr>
        <xdr:cNvPr id="25" name="Chart 10"/>
        <xdr:cNvGraphicFramePr/>
      </xdr:nvGraphicFramePr>
      <xdr:xfrm>
        <a:off x="0" y="110594775"/>
        <a:ext cx="5476875" cy="2819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596</xdr:row>
      <xdr:rowOff>0</xdr:rowOff>
    </xdr:from>
    <xdr:to>
      <xdr:col>9</xdr:col>
      <xdr:colOff>19050</xdr:colOff>
      <xdr:row>610</xdr:row>
      <xdr:rowOff>76200</xdr:rowOff>
    </xdr:to>
    <xdr:graphicFrame>
      <xdr:nvGraphicFramePr>
        <xdr:cNvPr id="26" name="Chart 5"/>
        <xdr:cNvGraphicFramePr/>
      </xdr:nvGraphicFramePr>
      <xdr:xfrm>
        <a:off x="0" y="113642775"/>
        <a:ext cx="5505450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644</xdr:row>
      <xdr:rowOff>0</xdr:rowOff>
    </xdr:from>
    <xdr:to>
      <xdr:col>8</xdr:col>
      <xdr:colOff>600075</xdr:colOff>
      <xdr:row>658</xdr:row>
      <xdr:rowOff>152400</xdr:rowOff>
    </xdr:to>
    <xdr:graphicFrame>
      <xdr:nvGraphicFramePr>
        <xdr:cNvPr id="27" name="Chart 1"/>
        <xdr:cNvGraphicFramePr/>
      </xdr:nvGraphicFramePr>
      <xdr:xfrm>
        <a:off x="0" y="122786775"/>
        <a:ext cx="5476875" cy="2819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712</xdr:row>
      <xdr:rowOff>0</xdr:rowOff>
    </xdr:from>
    <xdr:to>
      <xdr:col>8</xdr:col>
      <xdr:colOff>600075</xdr:colOff>
      <xdr:row>726</xdr:row>
      <xdr:rowOff>152400</xdr:rowOff>
    </xdr:to>
    <xdr:graphicFrame>
      <xdr:nvGraphicFramePr>
        <xdr:cNvPr id="28" name="Chart 1"/>
        <xdr:cNvGraphicFramePr/>
      </xdr:nvGraphicFramePr>
      <xdr:xfrm>
        <a:off x="0" y="135759825"/>
        <a:ext cx="5476875" cy="2819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728</xdr:row>
      <xdr:rowOff>0</xdr:rowOff>
    </xdr:from>
    <xdr:to>
      <xdr:col>8</xdr:col>
      <xdr:colOff>600075</xdr:colOff>
      <xdr:row>742</xdr:row>
      <xdr:rowOff>152400</xdr:rowOff>
    </xdr:to>
    <xdr:graphicFrame>
      <xdr:nvGraphicFramePr>
        <xdr:cNvPr id="29" name="Chart 1"/>
        <xdr:cNvGraphicFramePr/>
      </xdr:nvGraphicFramePr>
      <xdr:xfrm>
        <a:off x="0" y="138807825"/>
        <a:ext cx="5476875" cy="2819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744</xdr:row>
      <xdr:rowOff>0</xdr:rowOff>
    </xdr:from>
    <xdr:to>
      <xdr:col>8</xdr:col>
      <xdr:colOff>600075</xdr:colOff>
      <xdr:row>758</xdr:row>
      <xdr:rowOff>152400</xdr:rowOff>
    </xdr:to>
    <xdr:graphicFrame>
      <xdr:nvGraphicFramePr>
        <xdr:cNvPr id="30" name="Chart 1"/>
        <xdr:cNvGraphicFramePr/>
      </xdr:nvGraphicFramePr>
      <xdr:xfrm>
        <a:off x="0" y="141855825"/>
        <a:ext cx="5476875" cy="2819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760</xdr:row>
      <xdr:rowOff>0</xdr:rowOff>
    </xdr:from>
    <xdr:to>
      <xdr:col>8</xdr:col>
      <xdr:colOff>600075</xdr:colOff>
      <xdr:row>774</xdr:row>
      <xdr:rowOff>152400</xdr:rowOff>
    </xdr:to>
    <xdr:graphicFrame>
      <xdr:nvGraphicFramePr>
        <xdr:cNvPr id="31" name="Chart 1"/>
        <xdr:cNvGraphicFramePr/>
      </xdr:nvGraphicFramePr>
      <xdr:xfrm>
        <a:off x="0" y="144903825"/>
        <a:ext cx="5476875" cy="2819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662</xdr:row>
      <xdr:rowOff>0</xdr:rowOff>
    </xdr:from>
    <xdr:to>
      <xdr:col>8</xdr:col>
      <xdr:colOff>600075</xdr:colOff>
      <xdr:row>676</xdr:row>
      <xdr:rowOff>152400</xdr:rowOff>
    </xdr:to>
    <xdr:graphicFrame>
      <xdr:nvGraphicFramePr>
        <xdr:cNvPr id="32" name="Chart 10"/>
        <xdr:cNvGraphicFramePr/>
      </xdr:nvGraphicFramePr>
      <xdr:xfrm>
        <a:off x="0" y="126225300"/>
        <a:ext cx="5476875" cy="2819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678</xdr:row>
      <xdr:rowOff>0</xdr:rowOff>
    </xdr:from>
    <xdr:to>
      <xdr:col>8</xdr:col>
      <xdr:colOff>600075</xdr:colOff>
      <xdr:row>692</xdr:row>
      <xdr:rowOff>152400</xdr:rowOff>
    </xdr:to>
    <xdr:graphicFrame>
      <xdr:nvGraphicFramePr>
        <xdr:cNvPr id="33" name="Chart 10"/>
        <xdr:cNvGraphicFramePr/>
      </xdr:nvGraphicFramePr>
      <xdr:xfrm>
        <a:off x="0" y="129273300"/>
        <a:ext cx="5476875" cy="2819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694</xdr:row>
      <xdr:rowOff>0</xdr:rowOff>
    </xdr:from>
    <xdr:to>
      <xdr:col>8</xdr:col>
      <xdr:colOff>600075</xdr:colOff>
      <xdr:row>708</xdr:row>
      <xdr:rowOff>152400</xdr:rowOff>
    </xdr:to>
    <xdr:graphicFrame>
      <xdr:nvGraphicFramePr>
        <xdr:cNvPr id="34" name="Chart 10"/>
        <xdr:cNvGraphicFramePr/>
      </xdr:nvGraphicFramePr>
      <xdr:xfrm>
        <a:off x="0" y="132321300"/>
        <a:ext cx="5476875" cy="2819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778</xdr:row>
      <xdr:rowOff>0</xdr:rowOff>
    </xdr:from>
    <xdr:to>
      <xdr:col>9</xdr:col>
      <xdr:colOff>19050</xdr:colOff>
      <xdr:row>792</xdr:row>
      <xdr:rowOff>76200</xdr:rowOff>
    </xdr:to>
    <xdr:graphicFrame>
      <xdr:nvGraphicFramePr>
        <xdr:cNvPr id="35" name="Chart 5"/>
        <xdr:cNvGraphicFramePr/>
      </xdr:nvGraphicFramePr>
      <xdr:xfrm>
        <a:off x="0" y="148342350"/>
        <a:ext cx="5505450" cy="2743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796</xdr:row>
      <xdr:rowOff>0</xdr:rowOff>
    </xdr:from>
    <xdr:to>
      <xdr:col>9</xdr:col>
      <xdr:colOff>19050</xdr:colOff>
      <xdr:row>810</xdr:row>
      <xdr:rowOff>76200</xdr:rowOff>
    </xdr:to>
    <xdr:graphicFrame>
      <xdr:nvGraphicFramePr>
        <xdr:cNvPr id="36" name="Chart 5"/>
        <xdr:cNvGraphicFramePr/>
      </xdr:nvGraphicFramePr>
      <xdr:xfrm>
        <a:off x="0" y="151780875"/>
        <a:ext cx="5505450" cy="2743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612</xdr:row>
      <xdr:rowOff>0</xdr:rowOff>
    </xdr:from>
    <xdr:to>
      <xdr:col>9</xdr:col>
      <xdr:colOff>19050</xdr:colOff>
      <xdr:row>626</xdr:row>
      <xdr:rowOff>76200</xdr:rowOff>
    </xdr:to>
    <xdr:graphicFrame>
      <xdr:nvGraphicFramePr>
        <xdr:cNvPr id="37" name="Chart 5"/>
        <xdr:cNvGraphicFramePr/>
      </xdr:nvGraphicFramePr>
      <xdr:xfrm>
        <a:off x="0" y="116690775"/>
        <a:ext cx="5505450" cy="2743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628</xdr:row>
      <xdr:rowOff>0</xdr:rowOff>
    </xdr:from>
    <xdr:to>
      <xdr:col>9</xdr:col>
      <xdr:colOff>19050</xdr:colOff>
      <xdr:row>642</xdr:row>
      <xdr:rowOff>76200</xdr:rowOff>
    </xdr:to>
    <xdr:graphicFrame>
      <xdr:nvGraphicFramePr>
        <xdr:cNvPr id="38" name="Chart 5"/>
        <xdr:cNvGraphicFramePr/>
      </xdr:nvGraphicFramePr>
      <xdr:xfrm>
        <a:off x="0" y="119738775"/>
        <a:ext cx="5505450" cy="2743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8</xdr:col>
      <xdr:colOff>600075</xdr:colOff>
      <xdr:row>166</xdr:row>
      <xdr:rowOff>152400</xdr:rowOff>
    </xdr:to>
    <xdr:graphicFrame>
      <xdr:nvGraphicFramePr>
        <xdr:cNvPr id="39" name="Chart 8"/>
        <xdr:cNvGraphicFramePr/>
      </xdr:nvGraphicFramePr>
      <xdr:xfrm>
        <a:off x="0" y="29003625"/>
        <a:ext cx="5476875" cy="2819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8</xdr:col>
      <xdr:colOff>600075</xdr:colOff>
      <xdr:row>182</xdr:row>
      <xdr:rowOff>152400</xdr:rowOff>
    </xdr:to>
    <xdr:graphicFrame>
      <xdr:nvGraphicFramePr>
        <xdr:cNvPr id="40" name="Chart 8"/>
        <xdr:cNvGraphicFramePr/>
      </xdr:nvGraphicFramePr>
      <xdr:xfrm>
        <a:off x="0" y="32051625"/>
        <a:ext cx="5476875" cy="2819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600075</xdr:colOff>
      <xdr:row>132</xdr:row>
      <xdr:rowOff>152400</xdr:rowOff>
    </xdr:to>
    <xdr:graphicFrame>
      <xdr:nvGraphicFramePr>
        <xdr:cNvPr id="41" name="Chart 11"/>
        <xdr:cNvGraphicFramePr/>
      </xdr:nvGraphicFramePr>
      <xdr:xfrm>
        <a:off x="0" y="22507575"/>
        <a:ext cx="5476875" cy="2819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202</xdr:row>
      <xdr:rowOff>0</xdr:rowOff>
    </xdr:from>
    <xdr:to>
      <xdr:col>8</xdr:col>
      <xdr:colOff>600075</xdr:colOff>
      <xdr:row>216</xdr:row>
      <xdr:rowOff>152400</xdr:rowOff>
    </xdr:to>
    <xdr:graphicFrame>
      <xdr:nvGraphicFramePr>
        <xdr:cNvPr id="42" name="Chart 9"/>
        <xdr:cNvGraphicFramePr/>
      </xdr:nvGraphicFramePr>
      <xdr:xfrm>
        <a:off x="0" y="38538150"/>
        <a:ext cx="5476875" cy="2819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218</xdr:row>
      <xdr:rowOff>0</xdr:rowOff>
    </xdr:from>
    <xdr:to>
      <xdr:col>8</xdr:col>
      <xdr:colOff>600075</xdr:colOff>
      <xdr:row>232</xdr:row>
      <xdr:rowOff>152400</xdr:rowOff>
    </xdr:to>
    <xdr:graphicFrame>
      <xdr:nvGraphicFramePr>
        <xdr:cNvPr id="43" name="Chart 9"/>
        <xdr:cNvGraphicFramePr/>
      </xdr:nvGraphicFramePr>
      <xdr:xfrm>
        <a:off x="0" y="41586150"/>
        <a:ext cx="5476875" cy="2819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8</xdr:col>
      <xdr:colOff>600075</xdr:colOff>
      <xdr:row>250</xdr:row>
      <xdr:rowOff>152400</xdr:rowOff>
    </xdr:to>
    <xdr:graphicFrame>
      <xdr:nvGraphicFramePr>
        <xdr:cNvPr id="44" name="Chart 9"/>
        <xdr:cNvGraphicFramePr/>
      </xdr:nvGraphicFramePr>
      <xdr:xfrm>
        <a:off x="0" y="45024675"/>
        <a:ext cx="5476875" cy="2819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251</xdr:row>
      <xdr:rowOff>161925</xdr:rowOff>
    </xdr:from>
    <xdr:to>
      <xdr:col>8</xdr:col>
      <xdr:colOff>600075</xdr:colOff>
      <xdr:row>266</xdr:row>
      <xdr:rowOff>123825</xdr:rowOff>
    </xdr:to>
    <xdr:graphicFrame>
      <xdr:nvGraphicFramePr>
        <xdr:cNvPr id="45" name="Chart 9"/>
        <xdr:cNvGraphicFramePr/>
      </xdr:nvGraphicFramePr>
      <xdr:xfrm>
        <a:off x="0" y="48044100"/>
        <a:ext cx="5476875" cy="2819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268</xdr:row>
      <xdr:rowOff>0</xdr:rowOff>
    </xdr:from>
    <xdr:to>
      <xdr:col>8</xdr:col>
      <xdr:colOff>600075</xdr:colOff>
      <xdr:row>282</xdr:row>
      <xdr:rowOff>152400</xdr:rowOff>
    </xdr:to>
    <xdr:graphicFrame>
      <xdr:nvGraphicFramePr>
        <xdr:cNvPr id="46" name="Chart 9"/>
        <xdr:cNvGraphicFramePr/>
      </xdr:nvGraphicFramePr>
      <xdr:xfrm>
        <a:off x="0" y="51120675"/>
        <a:ext cx="5476875" cy="2819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432</xdr:row>
      <xdr:rowOff>0</xdr:rowOff>
    </xdr:from>
    <xdr:to>
      <xdr:col>8</xdr:col>
      <xdr:colOff>600075</xdr:colOff>
      <xdr:row>446</xdr:row>
      <xdr:rowOff>152400</xdr:rowOff>
    </xdr:to>
    <xdr:graphicFrame>
      <xdr:nvGraphicFramePr>
        <xdr:cNvPr id="47" name="Chart 10"/>
        <xdr:cNvGraphicFramePr/>
      </xdr:nvGraphicFramePr>
      <xdr:xfrm>
        <a:off x="0" y="82381725"/>
        <a:ext cx="5476875" cy="2819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8</xdr:col>
      <xdr:colOff>600075</xdr:colOff>
      <xdr:row>462</xdr:row>
      <xdr:rowOff>152400</xdr:rowOff>
    </xdr:to>
    <xdr:graphicFrame>
      <xdr:nvGraphicFramePr>
        <xdr:cNvPr id="48" name="Chart 10"/>
        <xdr:cNvGraphicFramePr/>
      </xdr:nvGraphicFramePr>
      <xdr:xfrm>
        <a:off x="0" y="85429725"/>
        <a:ext cx="5476875" cy="2819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600075</xdr:colOff>
      <xdr:row>48</xdr:row>
      <xdr:rowOff>152400</xdr:rowOff>
    </xdr:to>
    <xdr:graphicFrame>
      <xdr:nvGraphicFramePr>
        <xdr:cNvPr id="49" name="Chart 1"/>
        <xdr:cNvGraphicFramePr/>
      </xdr:nvGraphicFramePr>
      <xdr:xfrm>
        <a:off x="0" y="6486525"/>
        <a:ext cx="5476875" cy="2819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4017fI" TargetMode="External" /><Relationship Id="rId2" Type="http://schemas.openxmlformats.org/officeDocument/2006/relationships/hyperlink" Target="http://goo.gl/ke2Qs9" TargetMode="External" /><Relationship Id="rId3" Type="http://schemas.openxmlformats.org/officeDocument/2006/relationships/hyperlink" Target="http://goo.gl/A8DJH1" TargetMode="External" /><Relationship Id="rId4" Type="http://schemas.openxmlformats.org/officeDocument/2006/relationships/hyperlink" Target="http://goo.gl/GtNKsz" TargetMode="External" /><Relationship Id="rId5" Type="http://schemas.openxmlformats.org/officeDocument/2006/relationships/hyperlink" Target="http://goo.gl/NZAFwP" TargetMode="External" /><Relationship Id="rId6" Type="http://schemas.openxmlformats.org/officeDocument/2006/relationships/hyperlink" Target="http://pub.stat.ee/px-web.2001/dialog/varval.asp?ma=RV112&amp;ti=ELUSS%DCNDINUD+SOO+JA+HALDUS%DCKSUSE+V%D5I+ASUSTUS%DCKSUSE+LIIGI+J%C4RGI&amp;path=../database/Rahvastik/03Rahvastikusundmused/12Sunnid/&amp;search=RV112&amp;lang=2" TargetMode="External" /><Relationship Id="rId7" Type="http://schemas.openxmlformats.org/officeDocument/2006/relationships/hyperlink" Target="http://pub.stat.ee/px-web.2001/dialog/varval.asp?ma=RV49&amp;ti=SURNUD+SOO+JA+HALDUS%DCKSUSE+V%D5I+ASUSTUS%DCKSUSE+LIIGI+J%C4RGI&amp;path=../database/Rahvastik/03Rahvastikusundmused/10Surmad/&amp;search=RV49&amp;lang=2" TargetMode="External" /><Relationship Id="rId8" Type="http://schemas.openxmlformats.org/officeDocument/2006/relationships/hyperlink" Target="http://pub.stat.ee/px-web.2001/dialog/varval.asp?ma=RV06&amp;ti=DEMOGRAAFILINE+T%D6%D6TURUSURVEINDEKS+PIIRKONNA%2FHALDUS%DCKSUSE+J%C4RGI%2C+1%2E+JAANUAR&amp;path=../database/Rahvastik/01Rahvastikunaitajad_ja_koosseis/02Demograafilised_pehinaitajad/&amp;search=RV06&amp;la" TargetMode="External" /><Relationship Id="rId9" Type="http://schemas.openxmlformats.org/officeDocument/2006/relationships/hyperlink" Target="http://pub.stat.ee/px-web.2001/dialog/varval.asp?ma=RV0222&amp;ti=RAHVASTIK+SOO%2C+RAHVUSE+JA+MAAKONNA+J%C4RGI%2C+1%2E+JAANUAR&amp;path=../database/Rahvastik/01Rahvastikunaitajad_ja_koosseis/04Rahvaarv_ja_rahvastiku_koosseis/&amp;search=RV0222&amp;lang=2" TargetMode="External" /><Relationship Id="rId10" Type="http://schemas.openxmlformats.org/officeDocument/2006/relationships/hyperlink" Target="http://pxweb.tai.ee/esf/pxweb2008/dialog/varval.asp?ma=SR02&amp;ti=SR02%3A+S%FCndimuse+kordajad+maakonna+j%E4rgi&amp;path=../Database/Rahvastik/02S%FCnnid/&amp;search=SR02&amp;lang=2" TargetMode="External" /><Relationship Id="rId11" Type="http://schemas.openxmlformats.org/officeDocument/2006/relationships/hyperlink" Target="http://pub.stat.ee/px-web.2001/dialog/varval.asp?ma=RVR01&amp;ti=R%C4NNE+HALDUS%DCKSUSE+V%D5I+ASUSTUS%DCKSUSE+LIIGI%2C+SOO+JA+R%C4NDE+LIIGI+J%C4RGI&amp;path=../database/Rahvastik/03Rahvastikusundmused/08Ranne/&amp;search=RVR01&amp;lang=2" TargetMode="External" /><Relationship Id="rId12" Type="http://schemas.openxmlformats.org/officeDocument/2006/relationships/hyperlink" Target="http://pub.stat.ee/px-web.2001/dialog/varval.asp?ma=RVR01&amp;ti=R%C4NNE+HALDUS%DCKSUSE+V%D5I+ASUSTUS%DCKSUSE+LIIGI%2C+SOO+JA+R%C4NDE+LIIGI+J%C4RGI&amp;path=../database/Rahvastik/03Rahvastikusundmused/08Ranne/&amp;search=RVR01&amp;lang=2" TargetMode="External" /><Relationship Id="rId13" Type="http://schemas.openxmlformats.org/officeDocument/2006/relationships/hyperlink" Target="http://pub.stat.ee/px-web.2001/dialog/varval.asp?ma=RVR01&amp;ti=R%C4NNE+HALDUS%DCKSUSE+V%D5I+ASUSTUS%DCKSUSE+LIIGI%2C+SOO+JA+R%C4NDE+LIIGI+J%C4RGI&amp;path=../database/Rahvastik/03Rahvastikusundmused/08Ranne/&amp;search=RVR01&amp;lang=2" TargetMode="External" /><Relationship Id="rId14" Type="http://schemas.openxmlformats.org/officeDocument/2006/relationships/hyperlink" Target="http://pub.stat.ee/px-web.2001/dialog/varval.asp?ma=RL301&amp;ti=RAHVASTIK+ELUKOHA+JA+HARIDUSTASEME+J%C4RGI%2A&amp;path=../database/Rahvaloendus/rel2000/05haridus/&amp;search=RL301&amp;lang=2" TargetMode="External" /><Relationship Id="rId15" Type="http://schemas.openxmlformats.org/officeDocument/2006/relationships/hyperlink" Target="http://pub.stat.ee/px-web.2001/dialog/varval.asp?ma=RL0301&amp;ti=V%C4HEMALT+10%2DAASTASED+HARIDUSTASEME%2C+SOO+JA+ELUKOHA+J%C4RGI%2C+31%2E+DETSEMBER+2011&amp;path=../database/Rahvaloendus/rel2011/04haridus/&amp;search=RL0301&amp;lang=2" TargetMode="External" /><Relationship Id="rId16" Type="http://schemas.openxmlformats.org/officeDocument/2006/relationships/hyperlink" Target="http://pxweb.tai.ee/esf/pxweb2008/dialog/varval.asp?ma=SD30&amp;ti=SD30%3A+Surmad+soo%2C+p%F5hjuse+ja+elukoha+kohaliku+omavalitsuse+j%E4rgi&amp;path=../Database/Rahvastik/04Surmad/&amp;search=SD30&amp;lang=2" TargetMode="External" /><Relationship Id="rId17" Type="http://schemas.openxmlformats.org/officeDocument/2006/relationships/hyperlink" Target="http://pxweb.tai.ee/esf/pxweb2008/dialog/varval.asp?ma=SD30&amp;ti=SD30%3A+Surmad+soo%2C+p%F5hjuse+ja+elukoha+kohaliku+omavalitsuse+j%E4rgi&amp;path=../Database/Rahvastik/04Surmad/&amp;search=SD30&amp;lang=2" TargetMode="External" /><Relationship Id="rId18" Type="http://schemas.openxmlformats.org/officeDocument/2006/relationships/hyperlink" Target="http://pxweb.tai.ee/esf/pxweb2008/dialog/varval.asp?ma=SD30&amp;ti=SD30%3A+Surmad+soo%2C+p%F5hjuse+ja+elukoha+kohaliku+omavalitsuse+j%E4rgi&amp;path=../Database/Rahvastik/04Surmad/&amp;search=SD30&amp;lang=2" TargetMode="External" /><Relationship Id="rId19" Type="http://schemas.openxmlformats.org/officeDocument/2006/relationships/hyperlink" Target="http://pub.stat.ee/px-web.2001/dialog/varval.asp?ma=ER32&amp;ti=STATISTILISSE+PROFIILI+KUULUVAD+ETTEV%D5TTED+T%D6%D6TAJATE+ARVU+JA+HALDUS%DCKSUSE+J%C4RGI&amp;path=../database/Majandus/10Majandusuksused/045ettevetjad/&amp;search=ER32&amp;lang=2" TargetMode="External" /><Relationship Id="rId20" Type="http://schemas.openxmlformats.org/officeDocument/2006/relationships/hyperlink" Target="http://pub.stat.ee/px-web.2001/dialog/varval.asp?ma=TT4645&amp;ti=15%2D74%2DAASTASTE+H%D5IVESEISUND+MAAKONNA+J%C4RGI&amp;path=../database/Sotsiaalelu/15Tooturg/12Tooturu_uldandmed/02Aastastatistika/&amp;search=TT4645&amp;lang=2" TargetMode="External" /><Relationship Id="rId21" Type="http://schemas.openxmlformats.org/officeDocument/2006/relationships/hyperlink" Target="http://pub.stat.ee/px-web.2001/dialog/varval.asp?ma=TT4645&amp;ti=15%2D74%2DAASTASTE+H%D5IVESEISUND+MAAKONNA+J%C4RGI&amp;path=../database/Sotsiaalelu/15Tooturg/12Tooturu_uldandmed/02Aastastatistika/&amp;search=TT4645&amp;lang=2" TargetMode="External" /><Relationship Id="rId22" Type="http://schemas.openxmlformats.org/officeDocument/2006/relationships/hyperlink" Target="http://pub.stat.ee/px-web.2001/dialog/varval.asp?ma=RR02&amp;ti=KOHALIKESSE+EELARVETESSE+LAEKUNUD+MAKSUD&amp;path=../database/Majandus/14Rahandus/08Valitsemissektori_rahandus/04maksud/&amp;search=RR02&amp;lang=2" TargetMode="External" /><Relationship Id="rId23" Type="http://schemas.openxmlformats.org/officeDocument/2006/relationships/hyperlink" Target="http://pub.stat.ee/px-web.2001/dialog/varval.asp?ma=ST005&amp;ti=PALGAT%D6%D6TAJA+KUUKESKMINE+BRUTOTULU+JA+BRUTOTULU+SAAJAD+PIIRKONNA%2FHALDUS%DCKSUSE%2C+SOO+JA++VANUSER%DCHMA+J%C4RGI&amp;path=../database/Sotsiaalelu/09Sissetulek/&amp;search=ST005&amp;lang=2" TargetMode="External" /><Relationship Id="rId24" Type="http://schemas.openxmlformats.org/officeDocument/2006/relationships/hyperlink" Target="http://pub.stat.ee/px-web.2001/dialog/varval.asp?ma=RV063&amp;ti=%DCLALPEETAVATE+M%C4%C4R+PIIRKONNA%2FHALDUS%DCKSUSE+J%C4RGI%2C+1%2E+JAANUAR&amp;path=../database/Rahvastik/01Rahvastikunaitajad_ja_koosseis/02Demograafilised_pehinaitajad/&amp;search=RV063&amp;lang=2" TargetMode="External" /><Relationship Id="rId25" Type="http://schemas.openxmlformats.org/officeDocument/2006/relationships/hyperlink" Target="http://pub.stat.ee/px-web.2001/dialog/varval.asp?ma=TT4647&amp;ti=15%2D64%2DAASTASTE+H%D5IVESEISUND+MAAKONNA+J%C4RGI&amp;path=../database/Sotsiaalelu/15Tooturg/12Tooturu_uldandmed/02Aastastatistika/&amp;search=TT4647&amp;lang=2" TargetMode="External" /><Relationship Id="rId26" Type="http://schemas.openxmlformats.org/officeDocument/2006/relationships/hyperlink" Target="https://www.haigekassa.ee/haigekassa/statistika" TargetMode="External" /><Relationship Id="rId27" Type="http://schemas.openxmlformats.org/officeDocument/2006/relationships/hyperlink" Target="http://pub.stat.ee/px-web.2001/dialog/varval.asp?ma=SK42&amp;ti=TOIMETULEKUTOETUSED+ELANIKU+KOHTA+PIIRKONNA%2FHALDUS%DCKSUSE+J%C4RGI&amp;path=../database/Sotsiaalelu/11Sotsiaalne_kaitse/02Sotsiaalabi/05Toimetulekutoetused/&amp;search=SK42&amp;lang=2" TargetMode="External" /><Relationship Id="rId28" Type="http://schemas.openxmlformats.org/officeDocument/2006/relationships/hyperlink" Target="http://pub.stat.ee/px-web.2001/dialog/varval.asp?ma=SK42&amp;ti=TOIMETULEKUTOETUSED+ELANIKU+KOHTA+PIIRKONNA%2FHALDUS%DCKSUSE+J%C4RGI&amp;path=../database/Sotsiaalelu/11Sotsiaalne_kaitse/02Sotsiaalabi/05Toimetulekutoetused/&amp;search=SK42&amp;lang=2" TargetMode="External" /><Relationship Id="rId29" Type="http://schemas.openxmlformats.org/officeDocument/2006/relationships/hyperlink" Target="http://naabrivalve.ee/" TargetMode="External" /><Relationship Id="rId30" Type="http://schemas.openxmlformats.org/officeDocument/2006/relationships/hyperlink" Target="http://pub.stat.ee/px-web.2001/dialog/varval.asp?ma=RV0282&amp;ti=RAHVASTIK+SOO%2C+VANUSER%DCHMA+JA+HALDUS%DCKSUSE+V%D5I+ASUSTUS%DCKSUSE+LIIGI+J%C4RGI%2C+1.+JAANUAR&amp;path=../database/Rahvastik/01Rahvastikunaitajad_ja_koosseis/04Rahvaarv_ja_rahvastiku_koosseis/" TargetMode="External" /><Relationship Id="rId31" Type="http://schemas.openxmlformats.org/officeDocument/2006/relationships/hyperlink" Target="http://pxweb.tai.ee/esf/pxweb2008/dialog/varval.asp?ma=TEA01&amp;ti=TEA01%3A+Tervist+edendavad+lasteaiad+maakonna+j%E4rgi&amp;path=../Database/Terviseprofiilid/03TEA/&amp;search=TEA01&amp;lang=2" TargetMode="External" /><Relationship Id="rId32" Type="http://schemas.openxmlformats.org/officeDocument/2006/relationships/hyperlink" Target="http://pxweb.tai.ee/esf/pxweb2008/dialog/varval.asp?ma=TEA02&amp;ti=TEA02%3A+Tervist+edendavad+koolid+maakonna+j%E4rgi&amp;path=../Database/Terviseprofiilid/03TEA/&amp;search=TEA02&amp;lang=2" TargetMode="External" /><Relationship Id="rId33" Type="http://schemas.openxmlformats.org/officeDocument/2006/relationships/hyperlink" Target="http://ehis.ee/" TargetMode="External" /><Relationship Id="rId34" Type="http://schemas.openxmlformats.org/officeDocument/2006/relationships/hyperlink" Target="http://pub.stat.ee/px-web.2001/dialog/varval.asp?ma=RV52&amp;ti=SURNUD+SOO%2C+ASUSTUS%DCKSUSE+LIIGI%2C+ELUKOHA+JA+VANUSER%DCHMA+J%C4RGI&amp;path=../database/Rahvastik/03Rahvastikusundmused/10Surmad/&amp;search=RV52&amp;lang=2" TargetMode="External" /><Relationship Id="rId35" Type="http://schemas.openxmlformats.org/officeDocument/2006/relationships/hyperlink" Target="http://pxweb.tai.ee/esf/pxweb2008/Dialog/varval.asp?ma=LO02&amp;ti=LO02%3A+Inimkannatanutega+liiklus%F5nnetused+ning+neis+hukkunud+ja+vigastatud+kohaliku+omavalitsuse+j%E4rgi&amp;path=../Database/Terviseprofiilid/01KOV/&amp;lang=2" TargetMode="External" /><Relationship Id="rId36" Type="http://schemas.openxmlformats.org/officeDocument/2006/relationships/hyperlink" Target="http://pxweb.tai.ee/esf/pxweb2008/Dialog/varval.asp?ma=LO02&amp;ti=LO02%3A+Inimkannatanutega+liiklus%F5nnetused+ning+neis+hukkunud+ja+vigastatud+kohaliku+omavalitsuse+j%E4rgi&amp;path=../Database/Terviseprofiilid/01KOV/&amp;lang=2" TargetMode="External" /><Relationship Id="rId37" Type="http://schemas.openxmlformats.org/officeDocument/2006/relationships/hyperlink" Target="http://pub.stat.ee/px-web.2001/dialog/varval.asp?ma=JS45&amp;ti=P%C4%C4STETEENISTUSTE+REGISTREERITUD+TULEKAHJUD+PIIRKONNA%2FHALDUS%DCKSUSE+J%C4RGI&amp;path=../database/Sotsiaalelu/17Eigus_ja_turvalisus/03paastetenistus/&amp;search=JS45&amp;lang=2" TargetMode="External" /><Relationship Id="rId38" Type="http://schemas.openxmlformats.org/officeDocument/2006/relationships/hyperlink" Target="http://www.ehis.ee/" TargetMode="External" /><Relationship Id="rId39" Type="http://schemas.openxmlformats.org/officeDocument/2006/relationships/hyperlink" Target="http://www.terviseamet.ee/" TargetMode="External" /><Relationship Id="rId40" Type="http://schemas.openxmlformats.org/officeDocument/2006/relationships/hyperlink" Target="http://www.rescue.ee/650" TargetMode="External" /><Relationship Id="rId41" Type="http://schemas.openxmlformats.org/officeDocument/2006/relationships/hyperlink" Target="http://www.ti.ee/" TargetMode="External" /><Relationship Id="rId42" Type="http://schemas.openxmlformats.org/officeDocument/2006/relationships/hyperlink" Target="http://pxweb.tai.ee/esf/pxweb2008/dialog/varval.asp?ma=TB40&amp;ti=TB40%3A+Tuberkuloosi+haigestumus+ja+haigestumuskordajad+100+000+inimese+kohta+maakonna+j%E4rgi&amp;path=../Database/Haigestumus/03Tuberkuloos/&amp;search=TB40&amp;lang=2" TargetMode="External" /><Relationship Id="rId43" Type="http://schemas.openxmlformats.org/officeDocument/2006/relationships/hyperlink" Target="http://pxweb.tai.ee/esf/pxweb2008/dialog/varval.asp?ma=TEA03&amp;ti=TEA03%3A+Tervist+edendavad+t%F6%F6kohad+maakonna+j%E4rgi&amp;path=../Database/Terviseprofiilid/03TEA/&amp;search=TEA03&amp;lang=2" TargetMode="External" /><Relationship Id="rId44" Type="http://schemas.openxmlformats.org/officeDocument/2006/relationships/hyperlink" Target="http://pxweb.tai.ee/esf/pxweb2008/dialog/varval.asp?ma=TEA03&amp;ti=TEA03%3A+Tervist+edendavad+t%F6%F6kohad+maakonna+j%E4rgi&amp;path=../Database/Terviseprofiilid/03TEA/&amp;search=TEA03&amp;lang=2" TargetMode="External" /><Relationship Id="rId45" Type="http://schemas.openxmlformats.org/officeDocument/2006/relationships/comments" Target="../comments1.xml" /><Relationship Id="rId46" Type="http://schemas.openxmlformats.org/officeDocument/2006/relationships/vmlDrawing" Target="../drawings/vmlDrawing1.vm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ke2Qs9" TargetMode="External" /><Relationship Id="rId2" Type="http://schemas.openxmlformats.org/officeDocument/2006/relationships/hyperlink" Target="http://pub.stat.ee/px-web.2001/dialog/varval.asp?ma=RV112&amp;ti=ELUSS%DCNDINUD+SOO+JA+HALDUS%DCKSUSE+V%D5I+ASUSTUS%DCKSUSE+LIIGI+J%C4RGI&amp;path=../database/Rahvastik/03Rahvastikusundmused/12Sunnid/&amp;search=RV112&amp;lang=2" TargetMode="External" /><Relationship Id="rId3" Type="http://schemas.openxmlformats.org/officeDocument/2006/relationships/hyperlink" Target="http://pub.stat.ee/px-web.2001/dialog/varval.asp?ma=RV49&amp;ti=SURNUD+SOO+JA+HALDUS%DCKSUSE+V%D5I+ASUSTUS%DCKSUSE+LIIGI+J%C4RGI&amp;path=../database/Rahvastik/03Rahvastikusundmused/10Surmad/&amp;search=RV49&amp;lang=2" TargetMode="External" /><Relationship Id="rId4" Type="http://schemas.openxmlformats.org/officeDocument/2006/relationships/hyperlink" Target="http://pub.stat.ee/px-web.2001/dialog/varval.asp?ma=RV06&amp;ti=DEMOGRAAFILINE+T%D6%D6TURUSURVEINDEKS+PIIRKONNA%2FHALDUS%DCKSUSE+J%C4RGI%2C+1%2E+JAANUAR&amp;path=../database/Rahvastik/01Rahvastikunaitajad_ja_koosseis/02Demograafilised_pehinaitajad/&amp;search=RV06&amp;la" TargetMode="External" /><Relationship Id="rId5" Type="http://schemas.openxmlformats.org/officeDocument/2006/relationships/hyperlink" Target="http://pub.stat.ee/px-web.2001/dialog/varval.asp?ma=RV0222&amp;ti=RAHVASTIK+SOO%2C+RAHVUSE+JA+MAAKONNA+J%C4RGI%2C+1%2E+JAANUAR&amp;path=../database/Rahvastik/01Rahvastikunaitajad_ja_koosseis/04Rahvaarv_ja_rahvastiku_koosseis/&amp;search=RV0222&amp;lang=2" TargetMode="External" /><Relationship Id="rId6" Type="http://schemas.openxmlformats.org/officeDocument/2006/relationships/hyperlink" Target="http://pxweb.tai.ee/esf/pxweb2008/dialog/varval.asp?ma=SR02&amp;ti=SR02%3A+S%FCndimuse+kordajad+maakonna+j%E4rgi&amp;path=../Database/Rahvastik/02S%FCnnid/&amp;search=SR02&amp;lang=2" TargetMode="External" /><Relationship Id="rId7" Type="http://schemas.openxmlformats.org/officeDocument/2006/relationships/hyperlink" Target="http://pub.stat.ee/px-web.2001/dialog/varval.asp?ma=RVR01&amp;ti=R%C4NNE+HALDUS%DCKSUSE+V%D5I+ASUSTUS%DCKSUSE+LIIGI%2C+SOO+JA+R%C4NDE+LIIGI+J%C4RGI&amp;path=../database/Rahvastik/03Rahvastikusundmused/08Ranne/&amp;search=RVR01&amp;lang=2" TargetMode="External" /><Relationship Id="rId8" Type="http://schemas.openxmlformats.org/officeDocument/2006/relationships/hyperlink" Target="http://pxweb.tai.ee/esf/pxweb2008/dialog/varval.asp?ma=SD30&amp;ti=SD30%3A+Surmad+soo%2C+p%F5hjuse+ja+elukoha+kohaliku+omavalitsuse+j%E4rgi&amp;path=../Database/Rahvastik/04Surmad/&amp;search=SD30&amp;lang=2" TargetMode="External" /><Relationship Id="rId9" Type="http://schemas.openxmlformats.org/officeDocument/2006/relationships/hyperlink" Target="http://pub.stat.ee/px-web.2001/dialog/varval.asp?ma=TT4645&amp;ti=15%2D74%2DAASTASTE+H%D5IVESEISUND+MAAKONNA+J%C4RGI&amp;path=../database/Sotsiaalelu/15Tooturg/12Tooturu_uldandmed/02Aastastatistika/&amp;search=TT4645&amp;lang=2" TargetMode="External" /><Relationship Id="rId10" Type="http://schemas.openxmlformats.org/officeDocument/2006/relationships/hyperlink" Target="http://pub.stat.ee/px-web.2001/dialog/varval.asp?ma=ST005&amp;ti=PALGAT%D6%D6TAJA+KUUKESKMINE+BRUTOTULU+JA+BRUTOTULU+SAAJAD+PIIRKONNA%2FHALDUS%DCKSUSE%2C+SOO+JA++VANUSER%DCHMA+J%C4RGI&amp;path=../database/Sotsiaalelu/09Sissetulek/&amp;search=ST005&amp;lang=2" TargetMode="External" /><Relationship Id="rId11" Type="http://schemas.openxmlformats.org/officeDocument/2006/relationships/hyperlink" Target="http://pub.stat.ee/px-web.2001/dialog/varval.asp?ma=RV063&amp;ti=%DCLALPEETAVATE+M%C4%C4R+PIIRKONNA%2FHALDUS%DCKSUSE+J%C4RGI%2C+1%2E+JAANUAR&amp;path=../database/Rahvastik/01Rahvastikunaitajad_ja_koosseis/02Demograafilised_pehinaitajad/&amp;search=RV063&amp;lang=2" TargetMode="External" /><Relationship Id="rId12" Type="http://schemas.openxmlformats.org/officeDocument/2006/relationships/hyperlink" Target="http://pub.stat.ee/px-web.2001/dialog/varval.asp?ma=SK42&amp;ti=TOIMETULEKUTOETUSED+ELANIKU+KOHTA+PIIRKONNA%2FHALDUS%DCKSUSE+J%C4RGI&amp;path=../database/Sotsiaalelu/11Sotsiaalne_kaitse/02Sotsiaalabi/05Toimetulekutoetused/&amp;search=SK42&amp;lang=2" TargetMode="External" /><Relationship Id="rId13" Type="http://schemas.openxmlformats.org/officeDocument/2006/relationships/hyperlink" Target="http://pxweb.tai.ee/esf/pxweb2008/dialog/varval.asp?ma=TEA01&amp;ti=TEA01%3A+Tervist+edendavad+lasteaiad+maakonna+j%E4rgi&amp;path=../Database/Terviseprofiilid/03TEA/&amp;search=TEA01&amp;lang=2" TargetMode="External" /><Relationship Id="rId14" Type="http://schemas.openxmlformats.org/officeDocument/2006/relationships/hyperlink" Target="http://pxweb.tai.ee/esf/pxweb2008/dialog/varval.asp?ma=TEA02&amp;ti=TEA02%3A+Tervist+edendavad+koolid+maakonna+j%E4rgi&amp;path=../Database/Terviseprofiilid/03TEA/&amp;search=TEA02&amp;lang=2" TargetMode="External" /><Relationship Id="rId15" Type="http://schemas.openxmlformats.org/officeDocument/2006/relationships/hyperlink" Target="http://pxweb.tai.ee/esf/pxweb2008/Dialog/varval.asp?ma=LO02&amp;ti=LO02%3A+Inimkannatanutega+liiklus%F5nnetused+ning+neis+hukkunud+ja+vigastatud+kohaliku+omavalitsuse+j%E4rgi&amp;path=../Database/Terviseprofiilid/01KOV/&amp;lang=2" TargetMode="External" /><Relationship Id="rId16" Type="http://schemas.openxmlformats.org/officeDocument/2006/relationships/hyperlink" Target="http://pxweb.tai.ee/esf/pxweb2008/Dialog/varval.asp?ma=LO02&amp;ti=LO02%3A+Inimkannatanutega+liiklus%F5nnetused+ning+neis+hukkunud+ja+vigastatud+kohaliku+omavalitsuse+j%E4rgi&amp;path=../Database/Terviseprofiilid/01KOV/&amp;lang=2" TargetMode="External" /><Relationship Id="rId17" Type="http://schemas.openxmlformats.org/officeDocument/2006/relationships/hyperlink" Target="http://pub.stat.ee/px-web.2001/dialog/varval.asp?ma=RV0282&amp;ti=RAHVASTIK+SOO%2C+VANUSER%DCHMA+JA+HALDUS%DCKSUSE+V%D5I+ASUSTUS%DCKSUSE+LIIGI+J%C4RGI%2C+1.+JAANUAR&amp;path=../database/Rahvastik/01Rahvastikunaitajad_ja_koosseis/04Rahvaarv_ja_rahvastiku_koosseis/" TargetMode="External" /><Relationship Id="rId18" Type="http://schemas.openxmlformats.org/officeDocument/2006/relationships/hyperlink" Target="http://pub.stat.ee/px-web.2001/dialog/varval.asp?ma=JS009&amp;ti=REGISTREERITUD+KURITEOD+ASTME%2FLIIGI+JA+MAAKONNA+J%C4RGI&amp;path=../database/Sotsiaalelu/17Eigus_ja_turvalisus/02Kuritegevus/&amp;search=JS009&amp;lang=2" TargetMode="External" /><Relationship Id="rId19" Type="http://schemas.openxmlformats.org/officeDocument/2006/relationships/hyperlink" Target="http://pub.stat.ee/px-web.2001/dialog/varval.asp?ma=JS009&amp;ti=REGISTREERITUD+KURITEOD+ASTME%2FLIIGI+JA+MAAKONNA+J%C4RGI&amp;path=../database/Sotsiaalelu/17Eigus_ja_turvalisus/02Kuritegevus/&amp;search=JS009&amp;lang=2" TargetMode="External" /><Relationship Id="rId20" Type="http://schemas.openxmlformats.org/officeDocument/2006/relationships/hyperlink" Target="http://pub.stat.ee/px-web.2001/dialog/varval.asp?ma=JS009&amp;ti=REGISTREERITUD+KURITEOD+ASTME%2FLIIGI+JA+MAAKONNA+J%C4RGI&amp;path=../database/Sotsiaalelu/17Eigus_ja_turvalisus/02Kuritegevus/&amp;search=JS009&amp;lang=2" TargetMode="External" /><Relationship Id="rId21" Type="http://schemas.openxmlformats.org/officeDocument/2006/relationships/hyperlink" Target="http://pub.stat.ee/px-web.2001/dialog/varval.asp?ma=JS45&amp;ti=P%C4%C4STETEENISTUSTE+REGISTREERITUD+TULEKAHJUD+PIIRKONNA%2FHALDUS%DCKSUSE+J%C4RGI&amp;path=../database/Sotsiaalelu/17Eigus_ja_turvalisus/03paastetenistus/&amp;search=JS45&amp;lang=2" TargetMode="External" /><Relationship Id="rId22" Type="http://schemas.openxmlformats.org/officeDocument/2006/relationships/hyperlink" Target="http://pxweb.tai.ee/esf/pxweb2008/dialog/varval.asp?ma=TO01&amp;ti=TO01%3A+T%F6%F6%F5nnetused+toimumiskoha+maakonna+j%E4rgi&amp;path=../Database/Terviseprofiilid/02Maakond/&amp;search=TO01&amp;lang=2" TargetMode="External" /><Relationship Id="rId23" Type="http://schemas.openxmlformats.org/officeDocument/2006/relationships/hyperlink" Target="http://pxweb.tai.ee/esf/pxweb2008/dialog/varval.asp?ma=TEA03&amp;ti=TEA03%3A+Tervist+edendavad+t%F6%F6kohad+maakonna+j%E4rgi&amp;path=../Database/Terviseprofiilid/03TEA/&amp;search=TEA03&amp;lang=2" TargetMode="External" /><Relationship Id="rId24" Type="http://schemas.openxmlformats.org/officeDocument/2006/relationships/hyperlink" Target="http://pub.stat.ee/px-web.2001/dialog/varval.asp?ma=RL301&amp;ti=RAHVASTIK+ELUKOHA+JA+HARIDUSTASEME+J%C4RGI%2A&amp;path=../database/Rahvaloendus/rel2000/05haridus/&amp;search=RL301&amp;lang=2" TargetMode="External" /><Relationship Id="rId25" Type="http://schemas.openxmlformats.org/officeDocument/2006/relationships/hyperlink" Target="http://pub.stat.ee/px-web.2001/dialog/varval.asp?ma=RL0301&amp;ti=V%C4HEMALT+10%2DAASTASED+HARIDUSTASEME%2C+SOO+JA+ELUKOHA+J%C4RGI%2C+31%2E+DETSEMBER+2011&amp;path=../database/Rahvaloendus/rel2011/04haridus/&amp;search=RL0301&amp;lang=2" TargetMode="External" /><Relationship Id="rId26" Type="http://schemas.openxmlformats.org/officeDocument/2006/relationships/hyperlink" Target="http://pub.stat.ee/px-web.2001/dialog/varval.asp?ma=RVR01&amp;ti=R%C4NNE+HALDUS%DCKSUSE+V%D5I+ASUSTUS%DCKSUSE+LIIGI%2C+SOO+JA+R%C4NDE+LIIGI+J%C4RGI&amp;path=../database/Rahvastik/03Rahvastikusundmused/08Ranne/&amp;search=RVR01&amp;lang=2" TargetMode="External" /><Relationship Id="rId27" Type="http://schemas.openxmlformats.org/officeDocument/2006/relationships/hyperlink" Target="http://pub.stat.ee/px-web.2001/dialog/varval.asp?ma=RVR01&amp;ti=R%C4NNE+HALDUS%DCKSUSE+V%D5I+ASUSTUS%DCKSUSE+LIIGI%2C+SOO+JA+R%C4NDE+LIIGI+J%C4RGI&amp;path=../database/Rahvastik/03Rahvastikusundmused/08Ranne/&amp;search=RVR01&amp;lang=2" TargetMode="External" /><Relationship Id="rId28" Type="http://schemas.openxmlformats.org/officeDocument/2006/relationships/hyperlink" Target="http://pxweb.tai.ee/esf/pxweb2008/dialog/varval.asp?ma=SD30&amp;ti=SD30%3A+Surmad+soo%2C+p%F5hjuse+ja+elukoha+kohaliku+omavalitsuse+j%E4rgi&amp;path=../Database/Rahvastik/04Surmad/&amp;search=SD30&amp;lang=2" TargetMode="External" /><Relationship Id="rId29" Type="http://schemas.openxmlformats.org/officeDocument/2006/relationships/hyperlink" Target="http://pxweb.tai.ee/esf/pxweb2008/dialog/varval.asp?ma=SD30&amp;ti=SD30%3A+Surmad+soo%2C+p%F5hjuse+ja+elukoha+kohaliku+omavalitsuse+j%E4rgi&amp;path=../Database/Rahvastik/04Surmad/&amp;search=SD30&amp;lang=2" TargetMode="External" /><Relationship Id="rId30" Type="http://schemas.openxmlformats.org/officeDocument/2006/relationships/hyperlink" Target="http://pub.stat.ee/px-web.2001/dialog/varval.asp?ma=TT4645&amp;ti=15%2D74%2DAASTASTE+H%D5IVESEISUND+MAAKONNA+J%C4RGI&amp;path=../database/Sotsiaalelu/15Tooturg/12Tooturu_uldandmed/02Aastastatistika/&amp;search=TT4645&amp;lang=2" TargetMode="External" /><Relationship Id="rId31" Type="http://schemas.openxmlformats.org/officeDocument/2006/relationships/hyperlink" Target="http://pub.stat.ee/px-web.2001/dialog/varval.asp?ma=SK42&amp;ti=TOIMETULEKUTOETUSED+ELANIKU+KOHTA+PIIRKONNA%2FHALDUS%DCKSUSE+J%C4RGI&amp;path=../database/Sotsiaalelu/11Sotsiaalne_kaitse/02Sotsiaalabi/05Toimetulekutoetused/&amp;search=SK42&amp;lang=2" TargetMode="External" /><Relationship Id="rId32" Type="http://schemas.openxmlformats.org/officeDocument/2006/relationships/hyperlink" Target="http://pub.stat.ee/px-web.2001/dialog/varval.asp?ma=TT4647&amp;ti=15%2D64%2DAASTASTE+H%D5IVESEISUND+MAAKONNA+J%C4RGI&amp;path=../database/Sotsiaalelu/15Tooturg/12Tooturu_uldandmed/02Aastastatistika/&amp;search=TT4647&amp;lang=2" TargetMode="External" /><Relationship Id="rId33" Type="http://schemas.openxmlformats.org/officeDocument/2006/relationships/hyperlink" Target="http://pub.stat.ee/px-web.2001/dialog/varval.asp?ma=RV52&amp;ti=SURNUD+SOO%2C+ASUSTUS%DCKSUSE+LIIGI%2C+ELUKOHA+JA+VANUSER%DCHMA+J%C4RGI&amp;path=../database/Rahvastik/03Rahvastikusundmused/10Surmad/&amp;search=RV52&amp;lang=2" TargetMode="External" /><Relationship Id="rId34" Type="http://schemas.openxmlformats.org/officeDocument/2006/relationships/hyperlink" Target="https://intra.tai.ee/images/prints/documents/14274488161_T2iskasvanud_rahvastiku_tervisek2itumise_uuring_2014.pdf" TargetMode="External" /><Relationship Id="rId35" Type="http://schemas.openxmlformats.org/officeDocument/2006/relationships/comments" Target="../comments3.xml" /><Relationship Id="rId36" Type="http://schemas.openxmlformats.org/officeDocument/2006/relationships/vmlDrawing" Target="../drawings/vmlDrawing2.vml" /><Relationship Id="rId3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5"/>
  <sheetViews>
    <sheetView tabSelected="1" zoomScalePageLayoutView="0" workbookViewId="0" topLeftCell="A1">
      <pane ySplit="3" topLeftCell="A234" activePane="bottomLeft" state="frozen"/>
      <selection pane="topLeft" activeCell="A1" sqref="A1"/>
      <selection pane="bottomLeft" activeCell="B1" sqref="B1:C1"/>
    </sheetView>
  </sheetViews>
  <sheetFormatPr defaultColWidth="9.140625" defaultRowHeight="15"/>
  <cols>
    <col min="1" max="1" width="2.421875" style="23" customWidth="1"/>
    <col min="2" max="2" width="6.57421875" style="253" customWidth="1"/>
    <col min="3" max="3" width="39.8515625" style="151" customWidth="1"/>
    <col min="4" max="5" width="8.57421875" style="151" customWidth="1"/>
    <col min="6" max="12" width="8.57421875" style="23" customWidth="1"/>
    <col min="13" max="13" width="7.140625" style="23" customWidth="1"/>
    <col min="14" max="14" width="10.421875" style="23" customWidth="1"/>
    <col min="15" max="17" width="8.57421875" style="23" customWidth="1"/>
    <col min="18" max="18" width="9.140625" style="23" customWidth="1"/>
    <col min="19" max="19" width="8.421875" style="23" customWidth="1"/>
    <col min="20" max="25" width="8.7109375" style="23" customWidth="1"/>
    <col min="26" max="16384" width="9.140625" style="23" customWidth="1"/>
  </cols>
  <sheetData>
    <row r="1" spans="2:18" s="151" customFormat="1" ht="22.5" customHeight="1">
      <c r="B1" s="424" t="s">
        <v>116</v>
      </c>
      <c r="C1" s="424"/>
      <c r="D1" s="112" t="s">
        <v>254</v>
      </c>
      <c r="E1" s="5"/>
      <c r="F1" s="6"/>
      <c r="H1" s="7"/>
      <c r="I1" s="8"/>
      <c r="K1" s="82"/>
      <c r="N1" s="25"/>
      <c r="O1" s="25"/>
      <c r="Q1" s="25"/>
      <c r="R1" s="152" t="s">
        <v>310</v>
      </c>
    </row>
    <row r="2" spans="2:18" ht="16.5" thickBot="1">
      <c r="B2" s="10"/>
      <c r="C2" s="11"/>
      <c r="D2" s="4"/>
      <c r="E2" s="5"/>
      <c r="F2" s="6"/>
      <c r="H2" s="12"/>
      <c r="I2" s="13"/>
      <c r="J2" s="9"/>
      <c r="K2" s="9"/>
      <c r="L2" s="22"/>
      <c r="R2" s="115"/>
    </row>
    <row r="3" spans="2:19" ht="21" thickBot="1" thickTop="1">
      <c r="B3" s="153"/>
      <c r="C3" s="154"/>
      <c r="D3" s="78">
        <v>2000</v>
      </c>
      <c r="E3" s="78">
        <v>2001</v>
      </c>
      <c r="F3" s="78">
        <v>2002</v>
      </c>
      <c r="G3" s="78">
        <v>2003</v>
      </c>
      <c r="H3" s="78">
        <v>2004</v>
      </c>
      <c r="I3" s="78">
        <v>2005</v>
      </c>
      <c r="J3" s="78">
        <v>2006</v>
      </c>
      <c r="K3" s="78">
        <v>2007</v>
      </c>
      <c r="L3" s="78">
        <v>2008</v>
      </c>
      <c r="M3" s="78">
        <v>2009</v>
      </c>
      <c r="N3" s="78">
        <v>2010</v>
      </c>
      <c r="O3" s="78">
        <v>2011</v>
      </c>
      <c r="P3" s="79">
        <v>2012</v>
      </c>
      <c r="Q3" s="78">
        <v>2013</v>
      </c>
      <c r="R3" s="79">
        <v>2014</v>
      </c>
      <c r="S3" s="79">
        <v>2015</v>
      </c>
    </row>
    <row r="4" spans="2:19" ht="21" thickBot="1" thickTop="1">
      <c r="B4" s="153" t="s">
        <v>19</v>
      </c>
      <c r="C4" s="154" t="s">
        <v>20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50"/>
      <c r="R4" s="50"/>
      <c r="S4" s="50"/>
    </row>
    <row r="5" spans="2:19" s="157" customFormat="1" ht="16.5" thickBot="1" thickTop="1">
      <c r="B5" s="155" t="s">
        <v>9</v>
      </c>
      <c r="C5" s="156" t="s">
        <v>111</v>
      </c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28"/>
      <c r="Q5" s="28"/>
      <c r="R5" s="28"/>
      <c r="S5" s="28"/>
    </row>
    <row r="6" spans="2:19" s="157" customFormat="1" ht="15">
      <c r="B6" s="158" t="s">
        <v>260</v>
      </c>
      <c r="C6" s="126"/>
      <c r="D6" s="119"/>
      <c r="E6" s="119"/>
      <c r="F6" s="1"/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4.25">
      <c r="B7" s="97"/>
      <c r="C7" s="31" t="s">
        <v>112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2:19" ht="14.25">
      <c r="B8" s="115"/>
      <c r="C8" s="31" t="s">
        <v>113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s="260" customFormat="1" ht="14.25">
      <c r="B9" s="257"/>
      <c r="C9" s="258" t="s">
        <v>114</v>
      </c>
      <c r="D9" s="267">
        <f aca="true" t="shared" si="0" ref="D9:S9">D7+D8</f>
        <v>0</v>
      </c>
      <c r="E9" s="267">
        <f t="shared" si="0"/>
        <v>0</v>
      </c>
      <c r="F9" s="267">
        <f t="shared" si="0"/>
        <v>0</v>
      </c>
      <c r="G9" s="267">
        <f t="shared" si="0"/>
        <v>0</v>
      </c>
      <c r="H9" s="267">
        <f t="shared" si="0"/>
        <v>0</v>
      </c>
      <c r="I9" s="267">
        <f t="shared" si="0"/>
        <v>0</v>
      </c>
      <c r="J9" s="267">
        <f t="shared" si="0"/>
        <v>0</v>
      </c>
      <c r="K9" s="267">
        <f t="shared" si="0"/>
        <v>0</v>
      </c>
      <c r="L9" s="267">
        <f t="shared" si="0"/>
        <v>0</v>
      </c>
      <c r="M9" s="267">
        <f t="shared" si="0"/>
        <v>0</v>
      </c>
      <c r="N9" s="267">
        <f t="shared" si="0"/>
        <v>0</v>
      </c>
      <c r="O9" s="267">
        <f t="shared" si="0"/>
        <v>0</v>
      </c>
      <c r="P9" s="267">
        <f t="shared" si="0"/>
        <v>0</v>
      </c>
      <c r="Q9" s="267">
        <f t="shared" si="0"/>
        <v>0</v>
      </c>
      <c r="R9" s="267">
        <f t="shared" si="0"/>
        <v>0</v>
      </c>
      <c r="S9" s="267">
        <f t="shared" si="0"/>
        <v>0</v>
      </c>
    </row>
    <row r="10" spans="2:19" s="260" customFormat="1" ht="14.25">
      <c r="B10" s="254"/>
      <c r="C10" s="258" t="s">
        <v>211</v>
      </c>
      <c r="D10" s="267">
        <f aca="true" t="shared" si="1" ref="D10:S10">(D7+E7)/2</f>
        <v>0</v>
      </c>
      <c r="E10" s="267">
        <f t="shared" si="1"/>
        <v>0</v>
      </c>
      <c r="F10" s="267">
        <f t="shared" si="1"/>
        <v>0</v>
      </c>
      <c r="G10" s="267">
        <f t="shared" si="1"/>
        <v>0</v>
      </c>
      <c r="H10" s="267">
        <f t="shared" si="1"/>
        <v>0</v>
      </c>
      <c r="I10" s="267">
        <f t="shared" si="1"/>
        <v>0</v>
      </c>
      <c r="J10" s="267">
        <f t="shared" si="1"/>
        <v>0</v>
      </c>
      <c r="K10" s="267">
        <f t="shared" si="1"/>
        <v>0</v>
      </c>
      <c r="L10" s="267">
        <f t="shared" si="1"/>
        <v>0</v>
      </c>
      <c r="M10" s="267">
        <f t="shared" si="1"/>
        <v>0</v>
      </c>
      <c r="N10" s="267">
        <f t="shared" si="1"/>
        <v>0</v>
      </c>
      <c r="O10" s="267">
        <f t="shared" si="1"/>
        <v>0</v>
      </c>
      <c r="P10" s="267">
        <f t="shared" si="1"/>
        <v>0</v>
      </c>
      <c r="Q10" s="267">
        <f t="shared" si="1"/>
        <v>0</v>
      </c>
      <c r="R10" s="267">
        <f t="shared" si="1"/>
        <v>0</v>
      </c>
      <c r="S10" s="267">
        <f t="shared" si="1"/>
        <v>0</v>
      </c>
    </row>
    <row r="11" spans="2:19" s="260" customFormat="1" ht="14.25">
      <c r="B11" s="254"/>
      <c r="C11" s="258" t="s">
        <v>212</v>
      </c>
      <c r="D11" s="267">
        <f aca="true" t="shared" si="2" ref="D11:S11">(D8+E8)/2</f>
        <v>0</v>
      </c>
      <c r="E11" s="267">
        <f t="shared" si="2"/>
        <v>0</v>
      </c>
      <c r="F11" s="267">
        <f t="shared" si="2"/>
        <v>0</v>
      </c>
      <c r="G11" s="267">
        <f t="shared" si="2"/>
        <v>0</v>
      </c>
      <c r="H11" s="267">
        <f t="shared" si="2"/>
        <v>0</v>
      </c>
      <c r="I11" s="267">
        <f t="shared" si="2"/>
        <v>0</v>
      </c>
      <c r="J11" s="267">
        <f t="shared" si="2"/>
        <v>0</v>
      </c>
      <c r="K11" s="267">
        <f t="shared" si="2"/>
        <v>0</v>
      </c>
      <c r="L11" s="267">
        <f t="shared" si="2"/>
        <v>0</v>
      </c>
      <c r="M11" s="267">
        <f t="shared" si="2"/>
        <v>0</v>
      </c>
      <c r="N11" s="267">
        <f t="shared" si="2"/>
        <v>0</v>
      </c>
      <c r="O11" s="267">
        <f t="shared" si="2"/>
        <v>0</v>
      </c>
      <c r="P11" s="267">
        <f t="shared" si="2"/>
        <v>0</v>
      </c>
      <c r="Q11" s="267">
        <f t="shared" si="2"/>
        <v>0</v>
      </c>
      <c r="R11" s="267">
        <f t="shared" si="2"/>
        <v>0</v>
      </c>
      <c r="S11" s="267">
        <f t="shared" si="2"/>
        <v>0</v>
      </c>
    </row>
    <row r="12" spans="2:19" s="260" customFormat="1" ht="14.25">
      <c r="B12" s="254"/>
      <c r="C12" s="258" t="s">
        <v>115</v>
      </c>
      <c r="D12" s="267">
        <f aca="true" t="shared" si="3" ref="D12:S12">(D9+E9)/2</f>
        <v>0</v>
      </c>
      <c r="E12" s="267">
        <f t="shared" si="3"/>
        <v>0</v>
      </c>
      <c r="F12" s="267">
        <f t="shared" si="3"/>
        <v>0</v>
      </c>
      <c r="G12" s="267">
        <f t="shared" si="3"/>
        <v>0</v>
      </c>
      <c r="H12" s="267">
        <f t="shared" si="3"/>
        <v>0</v>
      </c>
      <c r="I12" s="267">
        <f t="shared" si="3"/>
        <v>0</v>
      </c>
      <c r="J12" s="267">
        <f t="shared" si="3"/>
        <v>0</v>
      </c>
      <c r="K12" s="267">
        <f t="shared" si="3"/>
        <v>0</v>
      </c>
      <c r="L12" s="267">
        <f t="shared" si="3"/>
        <v>0</v>
      </c>
      <c r="M12" s="267">
        <f t="shared" si="3"/>
        <v>0</v>
      </c>
      <c r="N12" s="267">
        <f t="shared" si="3"/>
        <v>0</v>
      </c>
      <c r="O12" s="267">
        <f t="shared" si="3"/>
        <v>0</v>
      </c>
      <c r="P12" s="267">
        <f t="shared" si="3"/>
        <v>0</v>
      </c>
      <c r="Q12" s="267">
        <f t="shared" si="3"/>
        <v>0</v>
      </c>
      <c r="R12" s="267">
        <f t="shared" si="3"/>
        <v>0</v>
      </c>
      <c r="S12" s="267">
        <f t="shared" si="3"/>
        <v>0</v>
      </c>
    </row>
    <row r="13" spans="2:19" s="260" customFormat="1" ht="15" thickBot="1">
      <c r="B13" s="254"/>
      <c r="C13" s="258" t="s">
        <v>251</v>
      </c>
      <c r="D13" s="268">
        <v>0</v>
      </c>
      <c r="E13" s="268">
        <f>E12-$D$12</f>
        <v>0</v>
      </c>
      <c r="F13" s="268">
        <f aca="true" t="shared" si="4" ref="F13:S13">F12-$D$12</f>
        <v>0</v>
      </c>
      <c r="G13" s="268">
        <f t="shared" si="4"/>
        <v>0</v>
      </c>
      <c r="H13" s="268">
        <f t="shared" si="4"/>
        <v>0</v>
      </c>
      <c r="I13" s="268">
        <f t="shared" si="4"/>
        <v>0</v>
      </c>
      <c r="J13" s="268">
        <f t="shared" si="4"/>
        <v>0</v>
      </c>
      <c r="K13" s="268">
        <f t="shared" si="4"/>
        <v>0</v>
      </c>
      <c r="L13" s="268">
        <f t="shared" si="4"/>
        <v>0</v>
      </c>
      <c r="M13" s="268">
        <f t="shared" si="4"/>
        <v>0</v>
      </c>
      <c r="N13" s="268">
        <f t="shared" si="4"/>
        <v>0</v>
      </c>
      <c r="O13" s="268">
        <f t="shared" si="4"/>
        <v>0</v>
      </c>
      <c r="P13" s="268">
        <f t="shared" si="4"/>
        <v>0</v>
      </c>
      <c r="Q13" s="268">
        <f t="shared" si="4"/>
        <v>0</v>
      </c>
      <c r="R13" s="268">
        <f t="shared" si="4"/>
        <v>0</v>
      </c>
      <c r="S13" s="268">
        <f t="shared" si="4"/>
        <v>0</v>
      </c>
    </row>
    <row r="14" spans="2:19" s="29" customFormat="1" ht="13.5" thickBot="1">
      <c r="B14" s="160" t="s">
        <v>3</v>
      </c>
      <c r="C14" s="161" t="s">
        <v>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62"/>
      <c r="Q14" s="162"/>
      <c r="R14" s="162"/>
      <c r="S14" s="53"/>
    </row>
    <row r="15" spans="2:19" s="29" customFormat="1" ht="12.75">
      <c r="B15" s="158" t="s">
        <v>286</v>
      </c>
      <c r="C15" s="163"/>
      <c r="D15" s="12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64"/>
      <c r="Q15" s="164"/>
      <c r="R15" s="164"/>
      <c r="S15" s="53"/>
    </row>
    <row r="16" spans="2:19" s="16" customFormat="1" ht="13.5" thickBot="1">
      <c r="B16" s="159"/>
      <c r="C16" s="16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05"/>
      <c r="Q16" s="105"/>
      <c r="R16" s="105"/>
      <c r="S16" s="66"/>
    </row>
    <row r="17" spans="2:19" s="29" customFormat="1" ht="13.5" thickBot="1">
      <c r="B17" s="160" t="s">
        <v>5</v>
      </c>
      <c r="C17" s="161" t="s">
        <v>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166"/>
      <c r="Q17" s="166"/>
      <c r="R17" s="166"/>
      <c r="S17" s="53"/>
    </row>
    <row r="18" spans="2:19" s="29" customFormat="1" ht="12.75">
      <c r="B18" s="158" t="s">
        <v>287</v>
      </c>
      <c r="C18" s="163"/>
      <c r="D18" s="12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2:19" s="256" customFormat="1" ht="13.5" thickBot="1">
      <c r="B19" s="254"/>
      <c r="C19" s="255" t="s">
        <v>189</v>
      </c>
      <c r="D19" s="269" t="e">
        <f aca="true" t="shared" si="5" ref="D19:S19">D12/D16</f>
        <v>#DIV/0!</v>
      </c>
      <c r="E19" s="269" t="e">
        <f t="shared" si="5"/>
        <v>#DIV/0!</v>
      </c>
      <c r="F19" s="269" t="e">
        <f t="shared" si="5"/>
        <v>#DIV/0!</v>
      </c>
      <c r="G19" s="269" t="e">
        <f t="shared" si="5"/>
        <v>#DIV/0!</v>
      </c>
      <c r="H19" s="269" t="e">
        <f t="shared" si="5"/>
        <v>#DIV/0!</v>
      </c>
      <c r="I19" s="269" t="e">
        <f t="shared" si="5"/>
        <v>#DIV/0!</v>
      </c>
      <c r="J19" s="269" t="e">
        <f t="shared" si="5"/>
        <v>#DIV/0!</v>
      </c>
      <c r="K19" s="269" t="e">
        <f t="shared" si="5"/>
        <v>#DIV/0!</v>
      </c>
      <c r="L19" s="269" t="e">
        <f t="shared" si="5"/>
        <v>#DIV/0!</v>
      </c>
      <c r="M19" s="269" t="e">
        <f t="shared" si="5"/>
        <v>#DIV/0!</v>
      </c>
      <c r="N19" s="269" t="e">
        <f t="shared" si="5"/>
        <v>#DIV/0!</v>
      </c>
      <c r="O19" s="269" t="e">
        <f t="shared" si="5"/>
        <v>#DIV/0!</v>
      </c>
      <c r="P19" s="269" t="e">
        <f t="shared" si="5"/>
        <v>#DIV/0!</v>
      </c>
      <c r="Q19" s="269" t="e">
        <f t="shared" si="5"/>
        <v>#DIV/0!</v>
      </c>
      <c r="R19" s="269" t="e">
        <f t="shared" si="5"/>
        <v>#DIV/0!</v>
      </c>
      <c r="S19" s="269" t="e">
        <f t="shared" si="5"/>
        <v>#DIV/0!</v>
      </c>
    </row>
    <row r="20" spans="2:19" s="29" customFormat="1" ht="13.5" thickBot="1">
      <c r="B20" s="167" t="s">
        <v>7</v>
      </c>
      <c r="C20" s="161" t="s">
        <v>188</v>
      </c>
      <c r="D20" s="168"/>
      <c r="E20" s="16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69"/>
      <c r="Q20" s="169"/>
      <c r="R20" s="169"/>
      <c r="S20" s="53"/>
    </row>
    <row r="21" spans="2:19" s="29" customFormat="1" ht="12.75">
      <c r="B21" s="170" t="s">
        <v>288</v>
      </c>
      <c r="C21" s="163"/>
      <c r="D21" s="168"/>
      <c r="E21" s="16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3"/>
    </row>
    <row r="22" spans="3:19" s="16" customFormat="1" ht="14.25">
      <c r="C22" s="32" t="s">
        <v>103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1"/>
    </row>
    <row r="23" spans="2:19" s="256" customFormat="1" ht="13.5" thickBot="1">
      <c r="B23" s="257"/>
      <c r="C23" s="258" t="s">
        <v>104</v>
      </c>
      <c r="D23" s="269" t="e">
        <f aca="true" t="shared" si="6" ref="D23:S23">D22/D12</f>
        <v>#DIV/0!</v>
      </c>
      <c r="E23" s="269" t="e">
        <f t="shared" si="6"/>
        <v>#DIV/0!</v>
      </c>
      <c r="F23" s="269" t="e">
        <f t="shared" si="6"/>
        <v>#DIV/0!</v>
      </c>
      <c r="G23" s="269" t="e">
        <f t="shared" si="6"/>
        <v>#DIV/0!</v>
      </c>
      <c r="H23" s="269" t="e">
        <f t="shared" si="6"/>
        <v>#DIV/0!</v>
      </c>
      <c r="I23" s="269" t="e">
        <f t="shared" si="6"/>
        <v>#DIV/0!</v>
      </c>
      <c r="J23" s="269" t="e">
        <f t="shared" si="6"/>
        <v>#DIV/0!</v>
      </c>
      <c r="K23" s="269" t="e">
        <f t="shared" si="6"/>
        <v>#DIV/0!</v>
      </c>
      <c r="L23" s="269" t="e">
        <f t="shared" si="6"/>
        <v>#DIV/0!</v>
      </c>
      <c r="M23" s="269" t="e">
        <f t="shared" si="6"/>
        <v>#DIV/0!</v>
      </c>
      <c r="N23" s="269" t="e">
        <f t="shared" si="6"/>
        <v>#DIV/0!</v>
      </c>
      <c r="O23" s="269" t="e">
        <f t="shared" si="6"/>
        <v>#DIV/0!</v>
      </c>
      <c r="P23" s="269" t="e">
        <f t="shared" si="6"/>
        <v>#DIV/0!</v>
      </c>
      <c r="Q23" s="269" t="e">
        <f t="shared" si="6"/>
        <v>#DIV/0!</v>
      </c>
      <c r="R23" s="269" t="e">
        <f t="shared" si="6"/>
        <v>#DIV/0!</v>
      </c>
      <c r="S23" s="269" t="e">
        <f t="shared" si="6"/>
        <v>#DIV/0!</v>
      </c>
    </row>
    <row r="24" spans="2:19" s="176" customFormat="1" ht="15.75" thickBot="1">
      <c r="B24" s="167" t="s">
        <v>8</v>
      </c>
      <c r="C24" s="172" t="s">
        <v>187</v>
      </c>
      <c r="D24" s="173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175"/>
      <c r="R24" s="175"/>
      <c r="S24" s="174"/>
    </row>
    <row r="25" spans="2:19" s="176" customFormat="1" ht="15">
      <c r="B25" s="170" t="s">
        <v>289</v>
      </c>
      <c r="C25" s="126"/>
      <c r="D25" s="173"/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</row>
    <row r="26" spans="2:21" s="16" customFormat="1" ht="14.25">
      <c r="B26" s="115"/>
      <c r="C26" s="32" t="s">
        <v>103</v>
      </c>
      <c r="D26" s="66"/>
      <c r="E26" s="6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32"/>
      <c r="T26" s="177"/>
      <c r="U26" s="178"/>
    </row>
    <row r="27" spans="3:19" s="256" customFormat="1" ht="13.5" thickBot="1">
      <c r="C27" s="258" t="s">
        <v>104</v>
      </c>
      <c r="D27" s="269" t="e">
        <f aca="true" t="shared" si="7" ref="D27:S27">D26/D12</f>
        <v>#DIV/0!</v>
      </c>
      <c r="E27" s="269" t="e">
        <f t="shared" si="7"/>
        <v>#DIV/0!</v>
      </c>
      <c r="F27" s="269" t="e">
        <f t="shared" si="7"/>
        <v>#DIV/0!</v>
      </c>
      <c r="G27" s="269" t="e">
        <f t="shared" si="7"/>
        <v>#DIV/0!</v>
      </c>
      <c r="H27" s="269" t="e">
        <f t="shared" si="7"/>
        <v>#DIV/0!</v>
      </c>
      <c r="I27" s="269" t="e">
        <f t="shared" si="7"/>
        <v>#DIV/0!</v>
      </c>
      <c r="J27" s="269" t="e">
        <f t="shared" si="7"/>
        <v>#DIV/0!</v>
      </c>
      <c r="K27" s="269" t="e">
        <f t="shared" si="7"/>
        <v>#DIV/0!</v>
      </c>
      <c r="L27" s="269" t="e">
        <f t="shared" si="7"/>
        <v>#DIV/0!</v>
      </c>
      <c r="M27" s="269" t="e">
        <f t="shared" si="7"/>
        <v>#DIV/0!</v>
      </c>
      <c r="N27" s="269" t="e">
        <f t="shared" si="7"/>
        <v>#DIV/0!</v>
      </c>
      <c r="O27" s="269" t="e">
        <f t="shared" si="7"/>
        <v>#DIV/0!</v>
      </c>
      <c r="P27" s="269" t="e">
        <f t="shared" si="7"/>
        <v>#DIV/0!</v>
      </c>
      <c r="Q27" s="269" t="e">
        <f t="shared" si="7"/>
        <v>#DIV/0!</v>
      </c>
      <c r="R27" s="269" t="e">
        <f t="shared" si="7"/>
        <v>#DIV/0!</v>
      </c>
      <c r="S27" s="269" t="e">
        <f t="shared" si="7"/>
        <v>#DIV/0!</v>
      </c>
    </row>
    <row r="28" spans="2:19" s="176" customFormat="1" ht="16.5" customHeight="1" thickBot="1">
      <c r="B28" s="167" t="s">
        <v>10</v>
      </c>
      <c r="C28" s="172" t="s">
        <v>108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79"/>
      <c r="Q28" s="179"/>
      <c r="R28" s="179"/>
      <c r="S28" s="174"/>
    </row>
    <row r="29" spans="2:19" s="176" customFormat="1" ht="16.5" customHeight="1">
      <c r="B29" s="170" t="s">
        <v>261</v>
      </c>
      <c r="C29" s="126"/>
      <c r="D29" s="11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74"/>
    </row>
    <row r="30" spans="2:19" ht="14.25">
      <c r="B30" s="23"/>
      <c r="C30" s="32" t="s">
        <v>79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07"/>
    </row>
    <row r="31" spans="2:19" ht="14.25">
      <c r="B31" s="97"/>
      <c r="C31" s="32" t="s">
        <v>80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07"/>
    </row>
    <row r="32" spans="2:19" s="260" customFormat="1" ht="14.25">
      <c r="B32" s="257"/>
      <c r="C32" s="258" t="s">
        <v>81</v>
      </c>
      <c r="D32" s="268">
        <f aca="true" t="shared" si="8" ref="D32:S32">D30+D31</f>
        <v>0</v>
      </c>
      <c r="E32" s="268">
        <f t="shared" si="8"/>
        <v>0</v>
      </c>
      <c r="F32" s="268">
        <f t="shared" si="8"/>
        <v>0</v>
      </c>
      <c r="G32" s="268">
        <f t="shared" si="8"/>
        <v>0</v>
      </c>
      <c r="H32" s="268">
        <f t="shared" si="8"/>
        <v>0</v>
      </c>
      <c r="I32" s="268">
        <f t="shared" si="8"/>
        <v>0</v>
      </c>
      <c r="J32" s="268">
        <f t="shared" si="8"/>
        <v>0</v>
      </c>
      <c r="K32" s="268">
        <f t="shared" si="8"/>
        <v>0</v>
      </c>
      <c r="L32" s="268">
        <f t="shared" si="8"/>
        <v>0</v>
      </c>
      <c r="M32" s="268">
        <f t="shared" si="8"/>
        <v>0</v>
      </c>
      <c r="N32" s="268">
        <f t="shared" si="8"/>
        <v>0</v>
      </c>
      <c r="O32" s="268">
        <f t="shared" si="8"/>
        <v>0</v>
      </c>
      <c r="P32" s="268">
        <f>P30+P31</f>
        <v>0</v>
      </c>
      <c r="Q32" s="268">
        <f t="shared" si="8"/>
        <v>0</v>
      </c>
      <c r="R32" s="268">
        <f t="shared" si="8"/>
        <v>0</v>
      </c>
      <c r="S32" s="268">
        <f t="shared" si="8"/>
        <v>0</v>
      </c>
    </row>
    <row r="33" spans="2:19" s="260" customFormat="1" ht="15" thickBot="1">
      <c r="B33" s="259"/>
      <c r="C33" s="258" t="s">
        <v>109</v>
      </c>
      <c r="D33" s="270" t="e">
        <f aca="true" t="shared" si="9" ref="D33:S33">(D32/D12)*1000</f>
        <v>#DIV/0!</v>
      </c>
      <c r="E33" s="270" t="e">
        <f t="shared" si="9"/>
        <v>#DIV/0!</v>
      </c>
      <c r="F33" s="270" t="e">
        <f t="shared" si="9"/>
        <v>#DIV/0!</v>
      </c>
      <c r="G33" s="270" t="e">
        <f t="shared" si="9"/>
        <v>#DIV/0!</v>
      </c>
      <c r="H33" s="270" t="e">
        <f t="shared" si="9"/>
        <v>#DIV/0!</v>
      </c>
      <c r="I33" s="270" t="e">
        <f t="shared" si="9"/>
        <v>#DIV/0!</v>
      </c>
      <c r="J33" s="270" t="e">
        <f t="shared" si="9"/>
        <v>#DIV/0!</v>
      </c>
      <c r="K33" s="270" t="e">
        <f t="shared" si="9"/>
        <v>#DIV/0!</v>
      </c>
      <c r="L33" s="270" t="e">
        <f t="shared" si="9"/>
        <v>#DIV/0!</v>
      </c>
      <c r="M33" s="270" t="e">
        <f t="shared" si="9"/>
        <v>#DIV/0!</v>
      </c>
      <c r="N33" s="270" t="e">
        <f t="shared" si="9"/>
        <v>#DIV/0!</v>
      </c>
      <c r="O33" s="270" t="e">
        <f t="shared" si="9"/>
        <v>#DIV/0!</v>
      </c>
      <c r="P33" s="270" t="e">
        <f t="shared" si="9"/>
        <v>#DIV/0!</v>
      </c>
      <c r="Q33" s="270" t="e">
        <f t="shared" si="9"/>
        <v>#DIV/0!</v>
      </c>
      <c r="R33" s="270" t="e">
        <f t="shared" si="9"/>
        <v>#DIV/0!</v>
      </c>
      <c r="S33" s="270" t="e">
        <f t="shared" si="9"/>
        <v>#DIV/0!</v>
      </c>
    </row>
    <row r="34" spans="2:19" s="176" customFormat="1" ht="15.75" thickBot="1">
      <c r="B34" s="167" t="s">
        <v>11</v>
      </c>
      <c r="C34" s="161" t="s">
        <v>110</v>
      </c>
      <c r="D34" s="54"/>
      <c r="E34" s="54"/>
      <c r="F34" s="180"/>
      <c r="G34" s="54"/>
      <c r="H34" s="54"/>
      <c r="I34" s="54"/>
      <c r="J34" s="54"/>
      <c r="K34" s="54"/>
      <c r="L34" s="54"/>
      <c r="M34" s="54"/>
      <c r="N34" s="54"/>
      <c r="O34" s="54"/>
      <c r="P34" s="181"/>
      <c r="Q34" s="181"/>
      <c r="R34" s="181"/>
      <c r="S34" s="174"/>
    </row>
    <row r="35" spans="2:19" s="176" customFormat="1" ht="15">
      <c r="B35" s="170" t="s">
        <v>262</v>
      </c>
      <c r="C35" s="163"/>
      <c r="D35" s="182"/>
      <c r="E35" s="54"/>
      <c r="F35" s="180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174"/>
    </row>
    <row r="36" spans="2:19" ht="14.25">
      <c r="B36" s="23"/>
      <c r="C36" s="32" t="s"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07"/>
    </row>
    <row r="37" spans="2:19" ht="14.25">
      <c r="B37" s="97"/>
      <c r="C37" s="32" t="s">
        <v>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07"/>
    </row>
    <row r="38" spans="2:19" s="260" customFormat="1" ht="14.25">
      <c r="B38" s="257"/>
      <c r="C38" s="258" t="s">
        <v>2</v>
      </c>
      <c r="D38" s="268">
        <f>D36+D37</f>
        <v>0</v>
      </c>
      <c r="E38" s="268">
        <f aca="true" t="shared" si="10" ref="E38:M38">E36+E37</f>
        <v>0</v>
      </c>
      <c r="F38" s="268">
        <f t="shared" si="10"/>
        <v>0</v>
      </c>
      <c r="G38" s="268">
        <f t="shared" si="10"/>
        <v>0</v>
      </c>
      <c r="H38" s="268">
        <f t="shared" si="10"/>
        <v>0</v>
      </c>
      <c r="I38" s="268">
        <f t="shared" si="10"/>
        <v>0</v>
      </c>
      <c r="J38" s="268">
        <f t="shared" si="10"/>
        <v>0</v>
      </c>
      <c r="K38" s="268">
        <f t="shared" si="10"/>
        <v>0</v>
      </c>
      <c r="L38" s="268">
        <f t="shared" si="10"/>
        <v>0</v>
      </c>
      <c r="M38" s="268">
        <f t="shared" si="10"/>
        <v>0</v>
      </c>
      <c r="N38" s="268">
        <f aca="true" t="shared" si="11" ref="N38:S38">N36+N37</f>
        <v>0</v>
      </c>
      <c r="O38" s="268">
        <f t="shared" si="11"/>
        <v>0</v>
      </c>
      <c r="P38" s="268">
        <f t="shared" si="11"/>
        <v>0</v>
      </c>
      <c r="Q38" s="268">
        <f t="shared" si="11"/>
        <v>0</v>
      </c>
      <c r="R38" s="268">
        <f t="shared" si="11"/>
        <v>0</v>
      </c>
      <c r="S38" s="268">
        <f t="shared" si="11"/>
        <v>0</v>
      </c>
    </row>
    <row r="39" spans="2:19" s="260" customFormat="1" ht="15" thickBot="1">
      <c r="B39" s="259"/>
      <c r="C39" s="258" t="s">
        <v>109</v>
      </c>
      <c r="D39" s="270" t="e">
        <f aca="true" t="shared" si="12" ref="D39:S39">(D38/D12)*1000</f>
        <v>#DIV/0!</v>
      </c>
      <c r="E39" s="270" t="e">
        <f t="shared" si="12"/>
        <v>#DIV/0!</v>
      </c>
      <c r="F39" s="270" t="e">
        <f t="shared" si="12"/>
        <v>#DIV/0!</v>
      </c>
      <c r="G39" s="270" t="e">
        <f t="shared" si="12"/>
        <v>#DIV/0!</v>
      </c>
      <c r="H39" s="270" t="e">
        <f t="shared" si="12"/>
        <v>#DIV/0!</v>
      </c>
      <c r="I39" s="270" t="e">
        <f t="shared" si="12"/>
        <v>#DIV/0!</v>
      </c>
      <c r="J39" s="270" t="e">
        <f t="shared" si="12"/>
        <v>#DIV/0!</v>
      </c>
      <c r="K39" s="270" t="e">
        <f t="shared" si="12"/>
        <v>#DIV/0!</v>
      </c>
      <c r="L39" s="270" t="e">
        <f t="shared" si="12"/>
        <v>#DIV/0!</v>
      </c>
      <c r="M39" s="270" t="e">
        <f t="shared" si="12"/>
        <v>#DIV/0!</v>
      </c>
      <c r="N39" s="270" t="e">
        <f t="shared" si="12"/>
        <v>#DIV/0!</v>
      </c>
      <c r="O39" s="270" t="e">
        <f t="shared" si="12"/>
        <v>#DIV/0!</v>
      </c>
      <c r="P39" s="270" t="e">
        <f t="shared" si="12"/>
        <v>#DIV/0!</v>
      </c>
      <c r="Q39" s="270" t="e">
        <f t="shared" si="12"/>
        <v>#DIV/0!</v>
      </c>
      <c r="R39" s="270" t="e">
        <f t="shared" si="12"/>
        <v>#DIV/0!</v>
      </c>
      <c r="S39" s="270" t="e">
        <f t="shared" si="12"/>
        <v>#DIV/0!</v>
      </c>
    </row>
    <row r="40" spans="2:19" s="16" customFormat="1" ht="13.5" thickBot="1">
      <c r="B40" s="160" t="s">
        <v>12</v>
      </c>
      <c r="C40" s="161" t="s">
        <v>117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4"/>
      <c r="Q40" s="184"/>
      <c r="R40" s="184"/>
      <c r="S40" s="52"/>
    </row>
    <row r="41" spans="3:19" s="256" customFormat="1" ht="13.5" thickBot="1">
      <c r="C41" s="258" t="s">
        <v>118</v>
      </c>
      <c r="D41" s="270" t="e">
        <f aca="true" t="shared" si="13" ref="D41:S41">((D32-D38)/D12)*1000</f>
        <v>#DIV/0!</v>
      </c>
      <c r="E41" s="270" t="e">
        <f t="shared" si="13"/>
        <v>#DIV/0!</v>
      </c>
      <c r="F41" s="270" t="e">
        <f t="shared" si="13"/>
        <v>#DIV/0!</v>
      </c>
      <c r="G41" s="270" t="e">
        <f t="shared" si="13"/>
        <v>#DIV/0!</v>
      </c>
      <c r="H41" s="270" t="e">
        <f t="shared" si="13"/>
        <v>#DIV/0!</v>
      </c>
      <c r="I41" s="270" t="e">
        <f t="shared" si="13"/>
        <v>#DIV/0!</v>
      </c>
      <c r="J41" s="270" t="e">
        <f t="shared" si="13"/>
        <v>#DIV/0!</v>
      </c>
      <c r="K41" s="270" t="e">
        <f t="shared" si="13"/>
        <v>#DIV/0!</v>
      </c>
      <c r="L41" s="270" t="e">
        <f t="shared" si="13"/>
        <v>#DIV/0!</v>
      </c>
      <c r="M41" s="270" t="e">
        <f t="shared" si="13"/>
        <v>#DIV/0!</v>
      </c>
      <c r="N41" s="270" t="e">
        <f t="shared" si="13"/>
        <v>#DIV/0!</v>
      </c>
      <c r="O41" s="270" t="e">
        <f t="shared" si="13"/>
        <v>#DIV/0!</v>
      </c>
      <c r="P41" s="270" t="e">
        <f t="shared" si="13"/>
        <v>#DIV/0!</v>
      </c>
      <c r="Q41" s="270" t="e">
        <f t="shared" si="13"/>
        <v>#DIV/0!</v>
      </c>
      <c r="R41" s="270" t="e">
        <f t="shared" si="13"/>
        <v>#DIV/0!</v>
      </c>
      <c r="S41" s="270" t="e">
        <f t="shared" si="13"/>
        <v>#DIV/0!</v>
      </c>
    </row>
    <row r="42" spans="2:19" s="16" customFormat="1" ht="13.5" thickBot="1">
      <c r="B42" s="160" t="s">
        <v>13</v>
      </c>
      <c r="C42" s="161" t="s">
        <v>14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5"/>
      <c r="O42" s="35"/>
      <c r="P42" s="38"/>
      <c r="Q42" s="38"/>
      <c r="R42" s="38"/>
      <c r="S42" s="52"/>
    </row>
    <row r="43" spans="2:19" s="16" customFormat="1" ht="12.75">
      <c r="B43" s="158" t="s">
        <v>263</v>
      </c>
      <c r="C43" s="163"/>
      <c r="D43" s="124"/>
      <c r="E43" s="30"/>
      <c r="F43" s="30"/>
      <c r="G43" s="30"/>
      <c r="H43" s="30"/>
      <c r="I43" s="30"/>
      <c r="J43" s="30"/>
      <c r="K43" s="30"/>
      <c r="L43" s="30"/>
      <c r="M43" s="30"/>
      <c r="N43" s="35"/>
      <c r="O43" s="35"/>
      <c r="P43" s="35"/>
      <c r="Q43" s="35"/>
      <c r="R43" s="35"/>
      <c r="S43" s="52"/>
    </row>
    <row r="44" spans="2:19" s="16" customFormat="1" ht="13.5" thickBot="1">
      <c r="B44" s="159"/>
      <c r="C44" s="16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40"/>
      <c r="O44" s="40"/>
      <c r="P44" s="40"/>
      <c r="Q44" s="40"/>
      <c r="R44" s="40"/>
      <c r="S44" s="66"/>
    </row>
    <row r="45" spans="2:19" s="16" customFormat="1" ht="13.5" thickBot="1">
      <c r="B45" s="167" t="s">
        <v>15</v>
      </c>
      <c r="C45" s="172" t="s">
        <v>206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5"/>
      <c r="O45" s="35"/>
      <c r="P45" s="38"/>
      <c r="Q45" s="38"/>
      <c r="R45" s="38"/>
      <c r="S45" s="52"/>
    </row>
    <row r="46" spans="2:19" s="16" customFormat="1" ht="12.75">
      <c r="B46" s="170" t="s">
        <v>264</v>
      </c>
      <c r="C46" s="126"/>
      <c r="D46" s="124"/>
      <c r="E46" s="30"/>
      <c r="F46" s="30"/>
      <c r="G46" s="30"/>
      <c r="H46" s="30"/>
      <c r="I46" s="30"/>
      <c r="J46" s="30"/>
      <c r="K46" s="30"/>
      <c r="L46" s="30"/>
      <c r="M46" s="30"/>
      <c r="N46" s="35"/>
      <c r="O46" s="35"/>
      <c r="P46" s="35"/>
      <c r="Q46" s="35"/>
      <c r="R46" s="35"/>
      <c r="S46" s="52"/>
    </row>
    <row r="47" spans="3:19" s="16" customFormat="1" ht="12.75">
      <c r="C47" s="32" t="s">
        <v>82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84"/>
      <c r="P47" s="40"/>
      <c r="Q47" s="40"/>
      <c r="R47" s="40"/>
      <c r="S47" s="66"/>
    </row>
    <row r="48" spans="2:19" s="256" customFormat="1" ht="13.5" thickBot="1">
      <c r="B48" s="257"/>
      <c r="C48" s="258" t="s">
        <v>83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2"/>
      <c r="P48" s="270" t="e">
        <f>(P47/P9)*100</f>
        <v>#DIV/0!</v>
      </c>
      <c r="Q48" s="270" t="e">
        <f>(Q47/Q9)*100</f>
        <v>#DIV/0!</v>
      </c>
      <c r="R48" s="270" t="e">
        <f>(R47/R9)*100</f>
        <v>#DIV/0!</v>
      </c>
      <c r="S48" s="270" t="e">
        <f>(S47/S9)*100</f>
        <v>#DIV/0!</v>
      </c>
    </row>
    <row r="49" spans="2:19" s="16" customFormat="1" ht="13.5" thickBot="1">
      <c r="B49" s="160" t="s">
        <v>21</v>
      </c>
      <c r="C49" s="161" t="s">
        <v>197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6"/>
      <c r="Q49" s="186"/>
      <c r="R49" s="186"/>
      <c r="S49" s="52"/>
    </row>
    <row r="50" spans="2:19" s="16" customFormat="1" ht="12.75">
      <c r="B50" s="158" t="s">
        <v>265</v>
      </c>
      <c r="C50" s="163"/>
      <c r="D50" s="163"/>
      <c r="E50" s="163"/>
      <c r="F50" s="163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52"/>
    </row>
    <row r="51" spans="3:19" s="16" customFormat="1" ht="12.75">
      <c r="C51" s="32" t="s">
        <v>198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66"/>
    </row>
    <row r="52" spans="3:19" s="16" customFormat="1" ht="12.75">
      <c r="C52" s="32" t="s">
        <v>199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66"/>
    </row>
    <row r="53" spans="3:19" s="16" customFormat="1" ht="12.75">
      <c r="C53" s="32" t="s">
        <v>200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66"/>
    </row>
    <row r="54" spans="3:19" s="16" customFormat="1" ht="12.75">
      <c r="C54" s="32" t="s">
        <v>201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66"/>
    </row>
    <row r="55" spans="3:19" s="16" customFormat="1" ht="12.75">
      <c r="C55" s="32" t="s">
        <v>202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66"/>
    </row>
    <row r="56" spans="3:19" s="16" customFormat="1" ht="12.75">
      <c r="C56" s="32" t="s">
        <v>203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66"/>
    </row>
    <row r="57" spans="3:19" s="16" customFormat="1" ht="12.75">
      <c r="C57" s="32" t="s">
        <v>204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66"/>
    </row>
    <row r="58" spans="3:19" s="16" customFormat="1" ht="13.5" thickBot="1">
      <c r="C58" s="32" t="s">
        <v>205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66"/>
    </row>
    <row r="59" spans="2:19" s="16" customFormat="1" ht="13.5" thickBot="1">
      <c r="B59" s="167" t="s">
        <v>22</v>
      </c>
      <c r="C59" s="172" t="s">
        <v>121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8"/>
      <c r="Q59" s="38"/>
      <c r="R59" s="38"/>
      <c r="S59" s="52"/>
    </row>
    <row r="60" spans="2:19" s="16" customFormat="1" ht="12.75">
      <c r="B60" s="170" t="s">
        <v>266</v>
      </c>
      <c r="C60" s="126"/>
      <c r="D60" s="12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52"/>
    </row>
    <row r="61" spans="2:19" s="16" customFormat="1" ht="12.75">
      <c r="B61" s="97"/>
      <c r="C61" s="32" t="s">
        <v>119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66"/>
    </row>
    <row r="62" spans="2:19" s="256" customFormat="1" ht="13.5" thickBot="1">
      <c r="B62" s="257"/>
      <c r="C62" s="258" t="s">
        <v>109</v>
      </c>
      <c r="D62" s="270" t="e">
        <f aca="true" t="shared" si="14" ref="D62:S62">(D61/D9)*1000</f>
        <v>#DIV/0!</v>
      </c>
      <c r="E62" s="270" t="e">
        <f t="shared" si="14"/>
        <v>#DIV/0!</v>
      </c>
      <c r="F62" s="270" t="e">
        <f t="shared" si="14"/>
        <v>#DIV/0!</v>
      </c>
      <c r="G62" s="270" t="e">
        <f t="shared" si="14"/>
        <v>#DIV/0!</v>
      </c>
      <c r="H62" s="270" t="e">
        <f t="shared" si="14"/>
        <v>#DIV/0!</v>
      </c>
      <c r="I62" s="270" t="e">
        <f t="shared" si="14"/>
        <v>#DIV/0!</v>
      </c>
      <c r="J62" s="270" t="e">
        <f t="shared" si="14"/>
        <v>#DIV/0!</v>
      </c>
      <c r="K62" s="270" t="e">
        <f t="shared" si="14"/>
        <v>#DIV/0!</v>
      </c>
      <c r="L62" s="270" t="e">
        <f t="shared" si="14"/>
        <v>#DIV/0!</v>
      </c>
      <c r="M62" s="270" t="e">
        <f t="shared" si="14"/>
        <v>#DIV/0!</v>
      </c>
      <c r="N62" s="270" t="e">
        <f t="shared" si="14"/>
        <v>#DIV/0!</v>
      </c>
      <c r="O62" s="270" t="e">
        <f t="shared" si="14"/>
        <v>#DIV/0!</v>
      </c>
      <c r="P62" s="270" t="e">
        <f t="shared" si="14"/>
        <v>#DIV/0!</v>
      </c>
      <c r="Q62" s="270" t="e">
        <f t="shared" si="14"/>
        <v>#DIV/0!</v>
      </c>
      <c r="R62" s="270" t="e">
        <f t="shared" si="14"/>
        <v>#DIV/0!</v>
      </c>
      <c r="S62" s="270" t="e">
        <f t="shared" si="14"/>
        <v>#DIV/0!</v>
      </c>
    </row>
    <row r="63" spans="2:19" s="16" customFormat="1" ht="13.5" thickBot="1">
      <c r="B63" s="167" t="s">
        <v>23</v>
      </c>
      <c r="C63" s="172" t="s">
        <v>122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8"/>
      <c r="Q63" s="38"/>
      <c r="R63" s="38"/>
      <c r="S63" s="38"/>
    </row>
    <row r="64" spans="2:19" s="16" customFormat="1" ht="12.75">
      <c r="B64" s="170" t="s">
        <v>266</v>
      </c>
      <c r="C64" s="126"/>
      <c r="D64" s="12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2:19" s="16" customFormat="1" ht="12.75">
      <c r="B65" s="97"/>
      <c r="C65" s="32" t="s">
        <v>120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66"/>
    </row>
    <row r="66" spans="2:19" s="256" customFormat="1" ht="13.5" thickBot="1">
      <c r="B66" s="257"/>
      <c r="C66" s="258" t="s">
        <v>109</v>
      </c>
      <c r="D66" s="270" t="e">
        <f aca="true" t="shared" si="15" ref="D66:S66">(D65/D9)*1000</f>
        <v>#DIV/0!</v>
      </c>
      <c r="E66" s="270" t="e">
        <f t="shared" si="15"/>
        <v>#DIV/0!</v>
      </c>
      <c r="F66" s="270" t="e">
        <f t="shared" si="15"/>
        <v>#DIV/0!</v>
      </c>
      <c r="G66" s="270" t="e">
        <f t="shared" si="15"/>
        <v>#DIV/0!</v>
      </c>
      <c r="H66" s="270" t="e">
        <f t="shared" si="15"/>
        <v>#DIV/0!</v>
      </c>
      <c r="I66" s="270" t="e">
        <f t="shared" si="15"/>
        <v>#DIV/0!</v>
      </c>
      <c r="J66" s="270" t="e">
        <f t="shared" si="15"/>
        <v>#DIV/0!</v>
      </c>
      <c r="K66" s="270" t="e">
        <f t="shared" si="15"/>
        <v>#DIV/0!</v>
      </c>
      <c r="L66" s="270" t="e">
        <f t="shared" si="15"/>
        <v>#DIV/0!</v>
      </c>
      <c r="M66" s="270" t="e">
        <f t="shared" si="15"/>
        <v>#DIV/0!</v>
      </c>
      <c r="N66" s="270" t="e">
        <f t="shared" si="15"/>
        <v>#DIV/0!</v>
      </c>
      <c r="O66" s="270" t="e">
        <f t="shared" si="15"/>
        <v>#DIV/0!</v>
      </c>
      <c r="P66" s="270" t="e">
        <f t="shared" si="15"/>
        <v>#DIV/0!</v>
      </c>
      <c r="Q66" s="270" t="e">
        <f t="shared" si="15"/>
        <v>#DIV/0!</v>
      </c>
      <c r="R66" s="270" t="e">
        <f t="shared" si="15"/>
        <v>#DIV/0!</v>
      </c>
      <c r="S66" s="270" t="e">
        <f t="shared" si="15"/>
        <v>#DIV/0!</v>
      </c>
    </row>
    <row r="67" spans="2:19" s="16" customFormat="1" ht="13.5" thickBot="1">
      <c r="B67" s="167" t="s">
        <v>24</v>
      </c>
      <c r="C67" s="172" t="s">
        <v>123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8"/>
      <c r="Q67" s="38"/>
      <c r="R67" s="38"/>
      <c r="S67" s="52"/>
    </row>
    <row r="68" spans="2:19" s="16" customFormat="1" ht="12.75">
      <c r="B68" s="170" t="s">
        <v>266</v>
      </c>
      <c r="C68" s="126"/>
      <c r="D68" s="12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2"/>
    </row>
    <row r="69" spans="2:19" s="16" customFormat="1" ht="12.75">
      <c r="B69" s="97"/>
      <c r="C69" s="32" t="s">
        <v>172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66"/>
    </row>
    <row r="70" spans="2:19" s="256" customFormat="1" ht="13.5" thickBot="1">
      <c r="B70" s="257"/>
      <c r="C70" s="258" t="s">
        <v>109</v>
      </c>
      <c r="D70" s="270" t="e">
        <f aca="true" t="shared" si="16" ref="D70:S70">((D61-D65)/D9)*1000</f>
        <v>#DIV/0!</v>
      </c>
      <c r="E70" s="270" t="e">
        <f t="shared" si="16"/>
        <v>#DIV/0!</v>
      </c>
      <c r="F70" s="270" t="e">
        <f t="shared" si="16"/>
        <v>#DIV/0!</v>
      </c>
      <c r="G70" s="270" t="e">
        <f t="shared" si="16"/>
        <v>#DIV/0!</v>
      </c>
      <c r="H70" s="270" t="e">
        <f t="shared" si="16"/>
        <v>#DIV/0!</v>
      </c>
      <c r="I70" s="270" t="e">
        <f t="shared" si="16"/>
        <v>#DIV/0!</v>
      </c>
      <c r="J70" s="270" t="e">
        <f t="shared" si="16"/>
        <v>#DIV/0!</v>
      </c>
      <c r="K70" s="270" t="e">
        <f t="shared" si="16"/>
        <v>#DIV/0!</v>
      </c>
      <c r="L70" s="270" t="e">
        <f t="shared" si="16"/>
        <v>#DIV/0!</v>
      </c>
      <c r="M70" s="270" t="e">
        <f t="shared" si="16"/>
        <v>#DIV/0!</v>
      </c>
      <c r="N70" s="270" t="e">
        <f t="shared" si="16"/>
        <v>#DIV/0!</v>
      </c>
      <c r="O70" s="270" t="e">
        <f t="shared" si="16"/>
        <v>#DIV/0!</v>
      </c>
      <c r="P70" s="270" t="e">
        <f t="shared" si="16"/>
        <v>#DIV/0!</v>
      </c>
      <c r="Q70" s="270" t="e">
        <f t="shared" si="16"/>
        <v>#DIV/0!</v>
      </c>
      <c r="R70" s="270" t="e">
        <f t="shared" si="16"/>
        <v>#DIV/0!</v>
      </c>
      <c r="S70" s="270" t="e">
        <f t="shared" si="16"/>
        <v>#DIV/0!</v>
      </c>
    </row>
    <row r="71" spans="2:19" s="16" customFormat="1" ht="13.5" thickBot="1">
      <c r="B71" s="167" t="s">
        <v>25</v>
      </c>
      <c r="C71" s="187" t="s">
        <v>18</v>
      </c>
      <c r="D71" s="54"/>
      <c r="E71" s="188"/>
      <c r="F71" s="188"/>
      <c r="G71" s="188"/>
      <c r="H71" s="188"/>
      <c r="I71" s="188"/>
      <c r="J71" s="188"/>
      <c r="K71" s="188"/>
      <c r="L71" s="188"/>
      <c r="M71" s="188"/>
      <c r="N71" s="54"/>
      <c r="O71" s="54"/>
      <c r="P71" s="189"/>
      <c r="Q71" s="189"/>
      <c r="R71" s="189"/>
      <c r="S71" s="52"/>
    </row>
    <row r="72" spans="2:19" s="16" customFormat="1" ht="12.75">
      <c r="B72" s="170" t="s">
        <v>284</v>
      </c>
      <c r="C72" s="126"/>
      <c r="D72" s="182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2"/>
    </row>
    <row r="73" spans="2:19" s="16" customFormat="1" ht="12.75">
      <c r="B73" s="170" t="s">
        <v>285</v>
      </c>
      <c r="C73" s="126"/>
      <c r="D73" s="182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2"/>
    </row>
    <row r="74" spans="2:19" s="16" customFormat="1" ht="12.75">
      <c r="B74" s="170"/>
      <c r="C74" s="126"/>
      <c r="D74" s="182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2"/>
    </row>
    <row r="75" spans="2:19" s="16" customFormat="1" ht="12.75">
      <c r="B75" s="170"/>
      <c r="C75" s="190"/>
      <c r="D75" s="191">
        <v>2000</v>
      </c>
      <c r="E75" s="192">
        <v>2011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2"/>
    </row>
    <row r="76" spans="3:18" s="16" customFormat="1" ht="12.75">
      <c r="C76" s="193" t="s">
        <v>281</v>
      </c>
      <c r="D76" s="40"/>
      <c r="E76" s="40"/>
      <c r="F76" s="20"/>
      <c r="G76" s="20"/>
      <c r="H76" s="20"/>
      <c r="I76" s="20"/>
      <c r="J76" s="20"/>
      <c r="K76" s="20"/>
      <c r="L76" s="20"/>
      <c r="M76" s="20"/>
      <c r="N76" s="32"/>
      <c r="O76" s="138"/>
      <c r="P76" s="19"/>
      <c r="Q76" s="20"/>
      <c r="R76" s="194"/>
    </row>
    <row r="77" spans="3:19" s="16" customFormat="1" ht="12.75">
      <c r="C77" s="193" t="s">
        <v>282</v>
      </c>
      <c r="D77" s="40"/>
      <c r="E77" s="40"/>
      <c r="F77" s="20"/>
      <c r="G77" s="20"/>
      <c r="H77" s="20"/>
      <c r="I77" s="20"/>
      <c r="J77" s="20"/>
      <c r="K77" s="20"/>
      <c r="L77" s="20"/>
      <c r="M77" s="20"/>
      <c r="N77" s="32"/>
      <c r="O77" s="138"/>
      <c r="P77" s="19"/>
      <c r="Q77" s="20"/>
      <c r="R77" s="194"/>
      <c r="S77" s="134"/>
    </row>
    <row r="78" spans="3:19" s="16" customFormat="1" ht="12.75">
      <c r="C78" s="193" t="s">
        <v>283</v>
      </c>
      <c r="D78" s="195"/>
      <c r="E78" s="40"/>
      <c r="F78" s="20"/>
      <c r="G78" s="20"/>
      <c r="H78" s="20"/>
      <c r="I78" s="20"/>
      <c r="J78" s="20"/>
      <c r="K78" s="20"/>
      <c r="L78" s="20"/>
      <c r="M78" s="20"/>
      <c r="N78" s="32"/>
      <c r="O78" s="196"/>
      <c r="P78" s="19"/>
      <c r="Q78" s="20"/>
      <c r="R78" s="194"/>
      <c r="S78" s="21"/>
    </row>
    <row r="79" spans="2:19" s="16" customFormat="1" ht="13.5" thickBot="1">
      <c r="B79" s="97"/>
      <c r="C79" s="32"/>
      <c r="D79" s="115"/>
      <c r="E79" s="19"/>
      <c r="F79" s="20"/>
      <c r="G79" s="20"/>
      <c r="H79" s="20"/>
      <c r="I79" s="20"/>
      <c r="J79" s="20"/>
      <c r="K79" s="20"/>
      <c r="L79" s="20"/>
      <c r="M79" s="20"/>
      <c r="N79" s="32"/>
      <c r="O79" s="138"/>
      <c r="P79" s="19"/>
      <c r="Q79" s="20"/>
      <c r="R79" s="194"/>
      <c r="S79" s="21"/>
    </row>
    <row r="80" spans="2:19" s="16" customFormat="1" ht="13.5" thickBot="1">
      <c r="B80" s="167" t="s">
        <v>26</v>
      </c>
      <c r="C80" s="172" t="s">
        <v>124</v>
      </c>
      <c r="D80" s="48"/>
      <c r="E80" s="44"/>
      <c r="F80" s="44"/>
      <c r="G80" s="44"/>
      <c r="H80" s="44"/>
      <c r="I80" s="44"/>
      <c r="J80" s="45"/>
      <c r="K80" s="45"/>
      <c r="L80" s="45"/>
      <c r="M80" s="45"/>
      <c r="N80" s="37"/>
      <c r="O80" s="42"/>
      <c r="P80" s="197"/>
      <c r="Q80" s="197"/>
      <c r="R80" s="197"/>
      <c r="S80" s="52"/>
    </row>
    <row r="81" spans="2:19" s="16" customFormat="1" ht="12.75">
      <c r="B81" s="170" t="s">
        <v>267</v>
      </c>
      <c r="C81" s="126"/>
      <c r="D81" s="126"/>
      <c r="E81" s="126"/>
      <c r="F81" s="126"/>
      <c r="G81" s="42"/>
      <c r="H81" s="42"/>
      <c r="I81" s="42"/>
      <c r="J81" s="42"/>
      <c r="K81" s="42"/>
      <c r="L81" s="42"/>
      <c r="M81" s="42"/>
      <c r="N81" s="35"/>
      <c r="O81" s="42"/>
      <c r="P81" s="198"/>
      <c r="Q81" s="198"/>
      <c r="R81" s="198"/>
      <c r="S81" s="52"/>
    </row>
    <row r="82" spans="3:19" s="16" customFormat="1" ht="12.75">
      <c r="C82" s="32" t="s">
        <v>210</v>
      </c>
      <c r="D82" s="20"/>
      <c r="E82" s="20"/>
      <c r="F82" s="20"/>
      <c r="G82" s="20"/>
      <c r="H82" s="20"/>
      <c r="I82" s="20"/>
      <c r="J82" s="47"/>
      <c r="K82" s="47"/>
      <c r="L82" s="47"/>
      <c r="M82" s="47"/>
      <c r="N82" s="47"/>
      <c r="O82" s="47"/>
      <c r="P82" s="47"/>
      <c r="Q82" s="47"/>
      <c r="R82" s="47"/>
      <c r="S82" s="66"/>
    </row>
    <row r="83" spans="2:19" s="256" customFormat="1" ht="12.75">
      <c r="B83" s="257"/>
      <c r="C83" s="258" t="s">
        <v>125</v>
      </c>
      <c r="D83" s="100"/>
      <c r="E83" s="100"/>
      <c r="F83" s="100"/>
      <c r="G83" s="100"/>
      <c r="H83" s="100"/>
      <c r="I83" s="100"/>
      <c r="J83" s="270" t="e">
        <f>(J82/$J$12)*100000</f>
        <v>#DIV/0!</v>
      </c>
      <c r="K83" s="270" t="e">
        <f>(K82/$K$12)*100000</f>
        <v>#DIV/0!</v>
      </c>
      <c r="L83" s="270" t="e">
        <f>(L82/$L$12)*100000</f>
        <v>#DIV/0!</v>
      </c>
      <c r="M83" s="270" t="e">
        <f>(M82/$M$12)*100000</f>
        <v>#DIV/0!</v>
      </c>
      <c r="N83" s="270" t="e">
        <f>(N82/$N$12)*100000</f>
        <v>#DIV/0!</v>
      </c>
      <c r="O83" s="270" t="e">
        <f>(O82/$O$12)*100000</f>
        <v>#DIV/0!</v>
      </c>
      <c r="P83" s="270" t="e">
        <f>(P82/$P$12)*100000</f>
        <v>#DIV/0!</v>
      </c>
      <c r="Q83" s="270" t="e">
        <f>(Q82/$Q$12)*100000</f>
        <v>#DIV/0!</v>
      </c>
      <c r="R83" s="270" t="e">
        <f>(R82/$R$12)*100000</f>
        <v>#DIV/0!</v>
      </c>
      <c r="S83" s="270" t="e">
        <f>(S82/$R$12)*100000</f>
        <v>#DIV/0!</v>
      </c>
    </row>
    <row r="84" spans="2:19" s="16" customFormat="1" ht="12.75">
      <c r="B84" s="97"/>
      <c r="C84" s="32" t="s">
        <v>207</v>
      </c>
      <c r="D84" s="20"/>
      <c r="E84" s="20"/>
      <c r="F84" s="20"/>
      <c r="G84" s="20"/>
      <c r="H84" s="20"/>
      <c r="I84" s="20"/>
      <c r="J84" s="47"/>
      <c r="K84" s="47"/>
      <c r="L84" s="47"/>
      <c r="M84" s="47"/>
      <c r="N84" s="47"/>
      <c r="O84" s="47"/>
      <c r="P84" s="47"/>
      <c r="Q84" s="47"/>
      <c r="R84" s="47"/>
      <c r="S84" s="66"/>
    </row>
    <row r="85" spans="2:19" s="256" customFormat="1" ht="12.75">
      <c r="B85" s="257"/>
      <c r="C85" s="258" t="s">
        <v>209</v>
      </c>
      <c r="D85" s="100"/>
      <c r="E85" s="100"/>
      <c r="F85" s="100"/>
      <c r="G85" s="100"/>
      <c r="H85" s="100"/>
      <c r="I85" s="100"/>
      <c r="J85" s="89" t="e">
        <f>(J84/$J$10)*100000</f>
        <v>#DIV/0!</v>
      </c>
      <c r="K85" s="270" t="e">
        <f>(K84/$K$10)*100000</f>
        <v>#DIV/0!</v>
      </c>
      <c r="L85" s="270" t="e">
        <f>(L84/$L$10)*100000</f>
        <v>#DIV/0!</v>
      </c>
      <c r="M85" s="270" t="e">
        <f>(M84/$M$10)*100000</f>
        <v>#DIV/0!</v>
      </c>
      <c r="N85" s="270" t="e">
        <f>(N84/$N$10)*100000</f>
        <v>#DIV/0!</v>
      </c>
      <c r="O85" s="270" t="e">
        <f>(O84/$O$10)*100000</f>
        <v>#DIV/0!</v>
      </c>
      <c r="P85" s="270" t="e">
        <f>(P84/$P$10)*100000</f>
        <v>#DIV/0!</v>
      </c>
      <c r="Q85" s="270" t="e">
        <f>(Q84/$Q$10)*100000</f>
        <v>#DIV/0!</v>
      </c>
      <c r="R85" s="270" t="e">
        <f>(R84/$R$10)*100000</f>
        <v>#DIV/0!</v>
      </c>
      <c r="S85" s="270" t="e">
        <f>(S84/$R$10)*100000</f>
        <v>#DIV/0!</v>
      </c>
    </row>
    <row r="86" spans="2:19" s="16" customFormat="1" ht="12.75">
      <c r="B86" s="97"/>
      <c r="C86" s="32" t="s">
        <v>208</v>
      </c>
      <c r="D86" s="20"/>
      <c r="E86" s="20"/>
      <c r="F86" s="20"/>
      <c r="G86" s="20"/>
      <c r="H86" s="20"/>
      <c r="I86" s="20"/>
      <c r="J86" s="47"/>
      <c r="K86" s="47"/>
      <c r="L86" s="47"/>
      <c r="M86" s="47"/>
      <c r="N86" s="47"/>
      <c r="O86" s="47"/>
      <c r="P86" s="47"/>
      <c r="Q86" s="47"/>
      <c r="R86" s="47"/>
      <c r="S86" s="66"/>
    </row>
    <row r="87" spans="2:19" s="256" customFormat="1" ht="13.5" thickBot="1">
      <c r="B87" s="257"/>
      <c r="C87" s="258" t="s">
        <v>213</v>
      </c>
      <c r="D87" s="100"/>
      <c r="E87" s="100"/>
      <c r="F87" s="100"/>
      <c r="G87" s="100"/>
      <c r="H87" s="100"/>
      <c r="I87" s="100"/>
      <c r="J87" s="270" t="e">
        <f>(J86/$J$11)*100000</f>
        <v>#DIV/0!</v>
      </c>
      <c r="K87" s="270" t="e">
        <f>(K86/$K$11)*100000</f>
        <v>#DIV/0!</v>
      </c>
      <c r="L87" s="270" t="e">
        <f>(L86/$L$11)*100000</f>
        <v>#DIV/0!</v>
      </c>
      <c r="M87" s="270" t="e">
        <f>(M86/$M$11)*100000</f>
        <v>#DIV/0!</v>
      </c>
      <c r="N87" s="270" t="e">
        <f>(N86/$N$11)*100000</f>
        <v>#DIV/0!</v>
      </c>
      <c r="O87" s="270" t="e">
        <f>(O86/$O$11)*100000</f>
        <v>#DIV/0!</v>
      </c>
      <c r="P87" s="270" t="e">
        <f>(P86/$P$11)*100000</f>
        <v>#DIV/0!</v>
      </c>
      <c r="Q87" s="270" t="e">
        <f>(Q86/$Q$11)*100000</f>
        <v>#DIV/0!</v>
      </c>
      <c r="R87" s="270" t="e">
        <f>(R86/$R$11)*100000</f>
        <v>#DIV/0!</v>
      </c>
      <c r="S87" s="270" t="e">
        <f>(S86/$R$11)*100000</f>
        <v>#DIV/0!</v>
      </c>
    </row>
    <row r="88" spans="2:19" s="16" customFormat="1" ht="13.5" thickBot="1">
      <c r="B88" s="167" t="s">
        <v>27</v>
      </c>
      <c r="C88" s="172" t="s">
        <v>128</v>
      </c>
      <c r="D88" s="44"/>
      <c r="E88" s="44"/>
      <c r="F88" s="44"/>
      <c r="G88" s="44"/>
      <c r="H88" s="44"/>
      <c r="I88" s="44"/>
      <c r="J88" s="42"/>
      <c r="K88" s="42"/>
      <c r="L88" s="199"/>
      <c r="M88" s="199"/>
      <c r="N88" s="199"/>
      <c r="O88" s="199"/>
      <c r="P88" s="200"/>
      <c r="Q88" s="200"/>
      <c r="R88" s="200"/>
      <c r="S88" s="52"/>
    </row>
    <row r="89" spans="2:19" s="16" customFormat="1" ht="12.75">
      <c r="B89" s="170" t="s">
        <v>267</v>
      </c>
      <c r="C89" s="126"/>
      <c r="D89" s="126"/>
      <c r="E89" s="126"/>
      <c r="F89" s="126"/>
      <c r="G89" s="42"/>
      <c r="H89" s="42"/>
      <c r="I89" s="42"/>
      <c r="J89" s="42"/>
      <c r="K89" s="42"/>
      <c r="L89" s="199"/>
      <c r="M89" s="199"/>
      <c r="N89" s="199"/>
      <c r="O89" s="199"/>
      <c r="P89" s="199"/>
      <c r="Q89" s="199"/>
      <c r="R89" s="199"/>
      <c r="S89" s="52"/>
    </row>
    <row r="90" spans="3:19" s="16" customFormat="1" ht="12.75">
      <c r="C90" s="32" t="s">
        <v>210</v>
      </c>
      <c r="D90" s="20"/>
      <c r="E90" s="20"/>
      <c r="F90" s="20"/>
      <c r="G90" s="20"/>
      <c r="H90" s="20"/>
      <c r="I90" s="20"/>
      <c r="J90" s="47"/>
      <c r="K90" s="47"/>
      <c r="L90" s="47"/>
      <c r="M90" s="47"/>
      <c r="N90" s="47"/>
      <c r="O90" s="47"/>
      <c r="P90" s="47"/>
      <c r="Q90" s="47"/>
      <c r="R90" s="47"/>
      <c r="S90" s="66"/>
    </row>
    <row r="91" spans="2:19" s="256" customFormat="1" ht="12.75">
      <c r="B91" s="257"/>
      <c r="C91" s="258" t="s">
        <v>125</v>
      </c>
      <c r="D91" s="100"/>
      <c r="E91" s="100"/>
      <c r="F91" s="100"/>
      <c r="G91" s="100"/>
      <c r="H91" s="100"/>
      <c r="I91" s="100"/>
      <c r="J91" s="270" t="e">
        <f>(J90/$J$12)*100000</f>
        <v>#DIV/0!</v>
      </c>
      <c r="K91" s="270" t="e">
        <f>(K90/$K$12)*100000</f>
        <v>#DIV/0!</v>
      </c>
      <c r="L91" s="270" t="e">
        <f>(L90/$L$12)*100000</f>
        <v>#DIV/0!</v>
      </c>
      <c r="M91" s="270" t="e">
        <f>(M90/$M$12)*100000</f>
        <v>#DIV/0!</v>
      </c>
      <c r="N91" s="270" t="e">
        <f>(N90/$N$12)*100000</f>
        <v>#DIV/0!</v>
      </c>
      <c r="O91" s="270" t="e">
        <f>(O90/$O$12)*100000</f>
        <v>#DIV/0!</v>
      </c>
      <c r="P91" s="270" t="e">
        <f>(P90/$P$12)*100000</f>
        <v>#DIV/0!</v>
      </c>
      <c r="Q91" s="270" t="e">
        <f>(Q90/$Q$12)*100000</f>
        <v>#DIV/0!</v>
      </c>
      <c r="R91" s="270" t="e">
        <f>(R90/$R$12)*100000</f>
        <v>#DIV/0!</v>
      </c>
      <c r="S91" s="270" t="e">
        <f>(S90/$R$12)*100000</f>
        <v>#DIV/0!</v>
      </c>
    </row>
    <row r="92" spans="2:19" s="16" customFormat="1" ht="12.75">
      <c r="B92" s="97"/>
      <c r="C92" s="32" t="s">
        <v>207</v>
      </c>
      <c r="D92" s="20"/>
      <c r="E92" s="20"/>
      <c r="F92" s="20"/>
      <c r="G92" s="20"/>
      <c r="H92" s="20"/>
      <c r="I92" s="20"/>
      <c r="J92" s="47"/>
      <c r="K92" s="47"/>
      <c r="L92" s="47"/>
      <c r="M92" s="47"/>
      <c r="N92" s="47"/>
      <c r="O92" s="47"/>
      <c r="P92" s="47"/>
      <c r="Q92" s="47"/>
      <c r="R92" s="47"/>
      <c r="S92" s="66"/>
    </row>
    <row r="93" spans="2:19" s="256" customFormat="1" ht="12.75">
      <c r="B93" s="257"/>
      <c r="C93" s="258" t="s">
        <v>209</v>
      </c>
      <c r="D93" s="100"/>
      <c r="E93" s="100"/>
      <c r="F93" s="100"/>
      <c r="G93" s="100"/>
      <c r="H93" s="100"/>
      <c r="I93" s="100"/>
      <c r="J93" s="270" t="e">
        <f>(J92/$J$10)*100000</f>
        <v>#DIV/0!</v>
      </c>
      <c r="K93" s="270" t="e">
        <f>(K92/$K$10)*100000</f>
        <v>#DIV/0!</v>
      </c>
      <c r="L93" s="270" t="e">
        <f>(L92/$L$10)*100000</f>
        <v>#DIV/0!</v>
      </c>
      <c r="M93" s="270" t="e">
        <f>(M92/$M$10)*100000</f>
        <v>#DIV/0!</v>
      </c>
      <c r="N93" s="270" t="e">
        <f>(N92/$N$10)*100000</f>
        <v>#DIV/0!</v>
      </c>
      <c r="O93" s="270" t="e">
        <f>(O92/$O$10)*100000</f>
        <v>#DIV/0!</v>
      </c>
      <c r="P93" s="270" t="e">
        <f>(P92/$P$10)*100000</f>
        <v>#DIV/0!</v>
      </c>
      <c r="Q93" s="270" t="e">
        <f>(Q92/$Q$10)*100000</f>
        <v>#DIV/0!</v>
      </c>
      <c r="R93" s="270" t="e">
        <f>(R92/$R$10)*100000</f>
        <v>#DIV/0!</v>
      </c>
      <c r="S93" s="270" t="e">
        <f>(S92/$R$10)*100000</f>
        <v>#DIV/0!</v>
      </c>
    </row>
    <row r="94" spans="2:19" s="16" customFormat="1" ht="12.75">
      <c r="B94" s="97"/>
      <c r="C94" s="32" t="s">
        <v>208</v>
      </c>
      <c r="D94" s="20"/>
      <c r="E94" s="20"/>
      <c r="F94" s="20"/>
      <c r="G94" s="20"/>
      <c r="H94" s="20"/>
      <c r="I94" s="20"/>
      <c r="J94" s="47"/>
      <c r="K94" s="47"/>
      <c r="L94" s="47"/>
      <c r="M94" s="47"/>
      <c r="N94" s="47"/>
      <c r="O94" s="47"/>
      <c r="P94" s="47"/>
      <c r="Q94" s="47"/>
      <c r="R94" s="47"/>
      <c r="S94" s="66"/>
    </row>
    <row r="95" spans="2:19" s="256" customFormat="1" ht="13.5" thickBot="1">
      <c r="B95" s="257"/>
      <c r="C95" s="258" t="s">
        <v>213</v>
      </c>
      <c r="D95" s="100"/>
      <c r="E95" s="100"/>
      <c r="F95" s="100"/>
      <c r="G95" s="100"/>
      <c r="H95" s="100"/>
      <c r="I95" s="100"/>
      <c r="J95" s="270" t="e">
        <f>(J94/$J$11)*100000</f>
        <v>#DIV/0!</v>
      </c>
      <c r="K95" s="270" t="e">
        <f>(K94/$K$11)*100000</f>
        <v>#DIV/0!</v>
      </c>
      <c r="L95" s="270" t="e">
        <f>(L94/$L$11)*100000</f>
        <v>#DIV/0!</v>
      </c>
      <c r="M95" s="270" t="e">
        <f>(M94/$M$11)*100000</f>
        <v>#DIV/0!</v>
      </c>
      <c r="N95" s="270" t="e">
        <f>(N94/$N$11)*100000</f>
        <v>#DIV/0!</v>
      </c>
      <c r="O95" s="270" t="e">
        <f>(O94/$O$11)*100000</f>
        <v>#DIV/0!</v>
      </c>
      <c r="P95" s="270" t="e">
        <f>(P94/$P$11)*100000</f>
        <v>#DIV/0!</v>
      </c>
      <c r="Q95" s="270" t="e">
        <f>(Q94/$Q$11)*100000</f>
        <v>#DIV/0!</v>
      </c>
      <c r="R95" s="270" t="e">
        <f>(R94/$R$11)*100000</f>
        <v>#DIV/0!</v>
      </c>
      <c r="S95" s="270" t="e">
        <f>(S94/$R$11)*100000</f>
        <v>#DIV/0!</v>
      </c>
    </row>
    <row r="96" spans="2:19" s="16" customFormat="1" ht="13.5" thickBot="1">
      <c r="B96" s="167" t="s">
        <v>28</v>
      </c>
      <c r="C96" s="172" t="s">
        <v>214</v>
      </c>
      <c r="D96" s="44"/>
      <c r="E96" s="44"/>
      <c r="F96" s="44"/>
      <c r="G96" s="44"/>
      <c r="H96" s="44"/>
      <c r="I96" s="44"/>
      <c r="J96" s="42"/>
      <c r="K96" s="42"/>
      <c r="L96" s="199"/>
      <c r="M96" s="199"/>
      <c r="N96" s="199"/>
      <c r="O96" s="199"/>
      <c r="P96" s="200"/>
      <c r="Q96" s="200"/>
      <c r="R96" s="200"/>
      <c r="S96" s="52"/>
    </row>
    <row r="97" spans="2:19" s="16" customFormat="1" ht="12.75">
      <c r="B97" s="170" t="s">
        <v>267</v>
      </c>
      <c r="C97" s="126"/>
      <c r="D97" s="126"/>
      <c r="E97" s="126"/>
      <c r="F97" s="126"/>
      <c r="G97" s="42"/>
      <c r="H97" s="42"/>
      <c r="I97" s="42"/>
      <c r="J97" s="42"/>
      <c r="K97" s="42"/>
      <c r="L97" s="199"/>
      <c r="M97" s="199"/>
      <c r="N97" s="199"/>
      <c r="O97" s="199"/>
      <c r="P97" s="199"/>
      <c r="Q97" s="199"/>
      <c r="R97" s="199"/>
      <c r="S97" s="52"/>
    </row>
    <row r="98" spans="3:19" s="16" customFormat="1" ht="12.75">
      <c r="C98" s="32" t="s">
        <v>210</v>
      </c>
      <c r="D98" s="20"/>
      <c r="E98" s="20"/>
      <c r="F98" s="20"/>
      <c r="G98" s="20"/>
      <c r="H98" s="20"/>
      <c r="I98" s="20"/>
      <c r="J98" s="47"/>
      <c r="K98" s="47"/>
      <c r="L98" s="47"/>
      <c r="M98" s="47"/>
      <c r="N98" s="47"/>
      <c r="O98" s="47"/>
      <c r="P98" s="47"/>
      <c r="Q98" s="47"/>
      <c r="R98" s="47"/>
      <c r="S98" s="66"/>
    </row>
    <row r="99" spans="2:19" s="256" customFormat="1" ht="12.75">
      <c r="B99" s="257"/>
      <c r="C99" s="258" t="s">
        <v>125</v>
      </c>
      <c r="D99" s="100"/>
      <c r="E99" s="100"/>
      <c r="F99" s="100"/>
      <c r="G99" s="100"/>
      <c r="H99" s="100"/>
      <c r="I99" s="100"/>
      <c r="J99" s="270" t="e">
        <f>(J98/$J$12)*100000</f>
        <v>#DIV/0!</v>
      </c>
      <c r="K99" s="270" t="e">
        <f>(K98/$K$12)*100000</f>
        <v>#DIV/0!</v>
      </c>
      <c r="L99" s="270" t="e">
        <f>(L98/$L$12)*100000</f>
        <v>#DIV/0!</v>
      </c>
      <c r="M99" s="270" t="e">
        <f>(M98/$M$12)*100000</f>
        <v>#DIV/0!</v>
      </c>
      <c r="N99" s="270" t="e">
        <f>(N98/$N$12)*100000</f>
        <v>#DIV/0!</v>
      </c>
      <c r="O99" s="270" t="e">
        <f>(O98/$O$12)*100000</f>
        <v>#DIV/0!</v>
      </c>
      <c r="P99" s="270" t="e">
        <f>(P98/$P$12)*100000</f>
        <v>#DIV/0!</v>
      </c>
      <c r="Q99" s="270" t="e">
        <f>(Q98/$Q$12)*100000</f>
        <v>#DIV/0!</v>
      </c>
      <c r="R99" s="270" t="e">
        <f>(R98/$R$12)*100000</f>
        <v>#DIV/0!</v>
      </c>
      <c r="S99" s="270" t="e">
        <f>(S98/$R$12)*100000</f>
        <v>#DIV/0!</v>
      </c>
    </row>
    <row r="100" spans="2:19" s="16" customFormat="1" ht="12.75">
      <c r="B100" s="97"/>
      <c r="C100" s="32" t="s">
        <v>207</v>
      </c>
      <c r="D100" s="20"/>
      <c r="E100" s="20"/>
      <c r="F100" s="20"/>
      <c r="G100" s="20"/>
      <c r="H100" s="20"/>
      <c r="I100" s="20"/>
      <c r="J100" s="47"/>
      <c r="K100" s="47"/>
      <c r="L100" s="47"/>
      <c r="M100" s="47"/>
      <c r="N100" s="47"/>
      <c r="O100" s="47"/>
      <c r="P100" s="47"/>
      <c r="Q100" s="47"/>
      <c r="R100" s="47"/>
      <c r="S100" s="66"/>
    </row>
    <row r="101" spans="2:19" s="256" customFormat="1" ht="12.75">
      <c r="B101" s="257"/>
      <c r="C101" s="258" t="s">
        <v>209</v>
      </c>
      <c r="D101" s="100"/>
      <c r="E101" s="100"/>
      <c r="F101" s="100"/>
      <c r="G101" s="100"/>
      <c r="H101" s="100"/>
      <c r="I101" s="100"/>
      <c r="J101" s="270" t="e">
        <f>(J100/$J$10)*100000</f>
        <v>#DIV/0!</v>
      </c>
      <c r="K101" s="270" t="e">
        <f>(K100/$K$10)*100000</f>
        <v>#DIV/0!</v>
      </c>
      <c r="L101" s="270" t="e">
        <f>(L100/$L$10)*100000</f>
        <v>#DIV/0!</v>
      </c>
      <c r="M101" s="270" t="e">
        <f>(M100/$M$10)*100000</f>
        <v>#DIV/0!</v>
      </c>
      <c r="N101" s="270" t="e">
        <f>(N100/$N$10)*100000</f>
        <v>#DIV/0!</v>
      </c>
      <c r="O101" s="270" t="e">
        <f>(O100/$O$10)*100000</f>
        <v>#DIV/0!</v>
      </c>
      <c r="P101" s="270" t="e">
        <f>(P100/$P$10)*100000</f>
        <v>#DIV/0!</v>
      </c>
      <c r="Q101" s="270" t="e">
        <f>(Q100/$Q$10)*100000</f>
        <v>#DIV/0!</v>
      </c>
      <c r="R101" s="270" t="e">
        <f>(R100/$R$10)*100000</f>
        <v>#DIV/0!</v>
      </c>
      <c r="S101" s="270" t="e">
        <f>(S100/$R$10)*100000</f>
        <v>#DIV/0!</v>
      </c>
    </row>
    <row r="102" spans="2:19" s="16" customFormat="1" ht="12.75">
      <c r="B102" s="97"/>
      <c r="C102" s="32" t="s">
        <v>208</v>
      </c>
      <c r="D102" s="20"/>
      <c r="E102" s="20"/>
      <c r="F102" s="20"/>
      <c r="G102" s="20"/>
      <c r="H102" s="20"/>
      <c r="I102" s="20"/>
      <c r="J102" s="47"/>
      <c r="K102" s="47"/>
      <c r="L102" s="47"/>
      <c r="M102" s="47"/>
      <c r="N102" s="47"/>
      <c r="O102" s="47"/>
      <c r="P102" s="47"/>
      <c r="Q102" s="47"/>
      <c r="R102" s="47"/>
      <c r="S102" s="66"/>
    </row>
    <row r="103" spans="2:19" s="256" customFormat="1" ht="13.5" thickBot="1">
      <c r="B103" s="257"/>
      <c r="C103" s="258" t="s">
        <v>213</v>
      </c>
      <c r="D103" s="100"/>
      <c r="E103" s="100"/>
      <c r="F103" s="100"/>
      <c r="G103" s="100"/>
      <c r="H103" s="100"/>
      <c r="I103" s="100"/>
      <c r="J103" s="270" t="e">
        <f>(J102/$J$11)*100000</f>
        <v>#DIV/0!</v>
      </c>
      <c r="K103" s="270" t="e">
        <f>(K102/$K$11)*100000</f>
        <v>#DIV/0!</v>
      </c>
      <c r="L103" s="270" t="e">
        <f>(L102/$L$11)*100000</f>
        <v>#DIV/0!</v>
      </c>
      <c r="M103" s="270" t="e">
        <f>(M102/$M$11)*100000</f>
        <v>#DIV/0!</v>
      </c>
      <c r="N103" s="270" t="e">
        <f>(N102/$N$11)*100000</f>
        <v>#DIV/0!</v>
      </c>
      <c r="O103" s="270" t="e">
        <f>(O102/$O$11)*100000</f>
        <v>#DIV/0!</v>
      </c>
      <c r="P103" s="270" t="e">
        <f>(P102/$P$11)*100000</f>
        <v>#DIV/0!</v>
      </c>
      <c r="Q103" s="270" t="e">
        <f>(Q102/$Q$11)*100000</f>
        <v>#DIV/0!</v>
      </c>
      <c r="R103" s="270" t="e">
        <f>(R102/$R$11)*100000</f>
        <v>#DIV/0!</v>
      </c>
      <c r="S103" s="270" t="e">
        <f>(S102/$R$11)*100000</f>
        <v>#DIV/0!</v>
      </c>
    </row>
    <row r="104" spans="2:19" s="16" customFormat="1" ht="13.5" thickBot="1">
      <c r="B104" s="167" t="s">
        <v>29</v>
      </c>
      <c r="C104" s="172" t="s">
        <v>127</v>
      </c>
      <c r="D104" s="44"/>
      <c r="E104" s="44"/>
      <c r="F104" s="44"/>
      <c r="G104" s="44"/>
      <c r="H104" s="44"/>
      <c r="I104" s="44"/>
      <c r="J104" s="48"/>
      <c r="K104" s="48"/>
      <c r="L104" s="188"/>
      <c r="M104" s="188"/>
      <c r="N104" s="188"/>
      <c r="O104" s="188"/>
      <c r="P104" s="189"/>
      <c r="Q104" s="189"/>
      <c r="R104" s="189"/>
      <c r="S104" s="52"/>
    </row>
    <row r="105" spans="2:19" s="16" customFormat="1" ht="12.75">
      <c r="B105" s="201"/>
      <c r="C105" s="53" t="s">
        <v>129</v>
      </c>
      <c r="D105" s="42"/>
      <c r="E105" s="42"/>
      <c r="F105" s="42"/>
      <c r="G105" s="42"/>
      <c r="H105" s="42"/>
      <c r="I105" s="42"/>
      <c r="J105" s="42"/>
      <c r="K105" s="42"/>
      <c r="L105" s="54"/>
      <c r="M105" s="54"/>
      <c r="N105" s="54"/>
      <c r="O105" s="54"/>
      <c r="P105" s="54"/>
      <c r="Q105" s="54"/>
      <c r="R105" s="54"/>
      <c r="S105" s="52"/>
    </row>
    <row r="106" spans="2:19" s="16" customFormat="1" ht="12.75">
      <c r="B106" s="170" t="s">
        <v>301</v>
      </c>
      <c r="C106" s="126"/>
      <c r="D106" s="42"/>
      <c r="E106" s="42"/>
      <c r="F106" s="42"/>
      <c r="G106" s="42"/>
      <c r="H106" s="42"/>
      <c r="I106" s="42"/>
      <c r="J106" s="42"/>
      <c r="K106" s="42"/>
      <c r="L106" s="54"/>
      <c r="M106" s="54"/>
      <c r="N106" s="54"/>
      <c r="O106" s="54"/>
      <c r="P106" s="54"/>
      <c r="Q106" s="54"/>
      <c r="R106" s="54"/>
      <c r="S106" s="52"/>
    </row>
    <row r="107" spans="2:19" s="16" customFormat="1" ht="12.75">
      <c r="B107" s="170" t="s">
        <v>308</v>
      </c>
      <c r="C107" s="126"/>
      <c r="D107" s="126"/>
      <c r="E107" s="126"/>
      <c r="F107" s="42"/>
      <c r="G107" s="42"/>
      <c r="H107" s="42"/>
      <c r="I107" s="42"/>
      <c r="J107" s="42"/>
      <c r="K107" s="42"/>
      <c r="L107" s="54"/>
      <c r="M107" s="54"/>
      <c r="N107" s="54"/>
      <c r="O107" s="54"/>
      <c r="P107" s="54"/>
      <c r="Q107" s="54"/>
      <c r="R107" s="54"/>
      <c r="S107" s="52"/>
    </row>
    <row r="108" spans="3:19" s="16" customFormat="1" ht="12.75">
      <c r="C108" s="32" t="s">
        <v>126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66"/>
    </row>
    <row r="109" spans="2:19" s="256" customFormat="1" ht="12.75">
      <c r="B109" s="257"/>
      <c r="C109" s="258" t="s">
        <v>125</v>
      </c>
      <c r="D109" s="270" t="e">
        <f aca="true" t="shared" si="17" ref="D109:S109">(D108/D12)*100000</f>
        <v>#DIV/0!</v>
      </c>
      <c r="E109" s="270" t="e">
        <f t="shared" si="17"/>
        <v>#DIV/0!</v>
      </c>
      <c r="F109" s="270" t="e">
        <f t="shared" si="17"/>
        <v>#DIV/0!</v>
      </c>
      <c r="G109" s="270" t="e">
        <f t="shared" si="17"/>
        <v>#DIV/0!</v>
      </c>
      <c r="H109" s="270" t="e">
        <f t="shared" si="17"/>
        <v>#DIV/0!</v>
      </c>
      <c r="I109" s="270" t="e">
        <f t="shared" si="17"/>
        <v>#DIV/0!</v>
      </c>
      <c r="J109" s="270" t="e">
        <f t="shared" si="17"/>
        <v>#DIV/0!</v>
      </c>
      <c r="K109" s="270" t="e">
        <f t="shared" si="17"/>
        <v>#DIV/0!</v>
      </c>
      <c r="L109" s="270" t="e">
        <f t="shared" si="17"/>
        <v>#DIV/0!</v>
      </c>
      <c r="M109" s="270" t="e">
        <f t="shared" si="17"/>
        <v>#DIV/0!</v>
      </c>
      <c r="N109" s="270" t="e">
        <f t="shared" si="17"/>
        <v>#DIV/0!</v>
      </c>
      <c r="O109" s="270" t="e">
        <f t="shared" si="17"/>
        <v>#DIV/0!</v>
      </c>
      <c r="P109" s="270" t="e">
        <f t="shared" si="17"/>
        <v>#DIV/0!</v>
      </c>
      <c r="Q109" s="270" t="e">
        <f t="shared" si="17"/>
        <v>#DIV/0!</v>
      </c>
      <c r="R109" s="270" t="e">
        <f t="shared" si="17"/>
        <v>#DIV/0!</v>
      </c>
      <c r="S109" s="270" t="e">
        <f t="shared" si="17"/>
        <v>#DIV/0!</v>
      </c>
    </row>
    <row r="110" spans="2:19" s="16" customFormat="1" ht="12.75">
      <c r="B110" s="97"/>
      <c r="C110" s="53" t="s">
        <v>129</v>
      </c>
      <c r="D110" s="202"/>
      <c r="E110" s="202"/>
      <c r="F110" s="202"/>
      <c r="G110" s="202"/>
      <c r="H110" s="202"/>
      <c r="I110" s="202"/>
      <c r="J110" s="202"/>
      <c r="K110" s="202"/>
      <c r="L110" s="199"/>
      <c r="M110" s="199"/>
      <c r="N110" s="199"/>
      <c r="O110" s="199"/>
      <c r="P110" s="199"/>
      <c r="Q110" s="199"/>
      <c r="R110" s="199"/>
      <c r="S110" s="52"/>
    </row>
    <row r="111" spans="2:19" s="16" customFormat="1" ht="12.75">
      <c r="B111" s="97"/>
      <c r="C111" s="32" t="s">
        <v>126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66"/>
    </row>
    <row r="112" spans="2:19" s="256" customFormat="1" ht="12.75">
      <c r="B112" s="257"/>
      <c r="C112" s="258" t="s">
        <v>125</v>
      </c>
      <c r="D112" s="270" t="e">
        <f aca="true" t="shared" si="18" ref="D112:S112">(D111/D12)*100000</f>
        <v>#DIV/0!</v>
      </c>
      <c r="E112" s="270" t="e">
        <f t="shared" si="18"/>
        <v>#DIV/0!</v>
      </c>
      <c r="F112" s="270" t="e">
        <f t="shared" si="18"/>
        <v>#DIV/0!</v>
      </c>
      <c r="G112" s="270" t="e">
        <f t="shared" si="18"/>
        <v>#DIV/0!</v>
      </c>
      <c r="H112" s="270" t="e">
        <f t="shared" si="18"/>
        <v>#DIV/0!</v>
      </c>
      <c r="I112" s="270" t="e">
        <f t="shared" si="18"/>
        <v>#DIV/0!</v>
      </c>
      <c r="J112" s="270" t="e">
        <f t="shared" si="18"/>
        <v>#DIV/0!</v>
      </c>
      <c r="K112" s="270" t="e">
        <f t="shared" si="18"/>
        <v>#DIV/0!</v>
      </c>
      <c r="L112" s="270" t="e">
        <f t="shared" si="18"/>
        <v>#DIV/0!</v>
      </c>
      <c r="M112" s="270" t="e">
        <f t="shared" si="18"/>
        <v>#DIV/0!</v>
      </c>
      <c r="N112" s="270" t="e">
        <f t="shared" si="18"/>
        <v>#DIV/0!</v>
      </c>
      <c r="O112" s="270" t="e">
        <f t="shared" si="18"/>
        <v>#DIV/0!</v>
      </c>
      <c r="P112" s="270" t="e">
        <f t="shared" si="18"/>
        <v>#DIV/0!</v>
      </c>
      <c r="Q112" s="270" t="e">
        <f t="shared" si="18"/>
        <v>#DIV/0!</v>
      </c>
      <c r="R112" s="270" t="e">
        <f t="shared" si="18"/>
        <v>#DIV/0!</v>
      </c>
      <c r="S112" s="270" t="e">
        <f t="shared" si="18"/>
        <v>#DIV/0!</v>
      </c>
    </row>
    <row r="113" spans="2:19" s="16" customFormat="1" ht="12.75">
      <c r="B113" s="97"/>
      <c r="C113" s="53" t="s">
        <v>129</v>
      </c>
      <c r="D113" s="202"/>
      <c r="E113" s="202"/>
      <c r="F113" s="202"/>
      <c r="G113" s="202"/>
      <c r="H113" s="202"/>
      <c r="I113" s="202"/>
      <c r="J113" s="202"/>
      <c r="K113" s="202"/>
      <c r="L113" s="199"/>
      <c r="M113" s="199"/>
      <c r="N113" s="199"/>
      <c r="O113" s="199"/>
      <c r="P113" s="199"/>
      <c r="Q113" s="199"/>
      <c r="R113" s="199"/>
      <c r="S113" s="52"/>
    </row>
    <row r="114" spans="2:19" s="16" customFormat="1" ht="12.75">
      <c r="B114" s="97"/>
      <c r="C114" s="32" t="s">
        <v>126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66"/>
    </row>
    <row r="115" spans="2:19" s="256" customFormat="1" ht="12.75">
      <c r="B115" s="257"/>
      <c r="C115" s="258" t="s">
        <v>125</v>
      </c>
      <c r="D115" s="270" t="e">
        <f aca="true" t="shared" si="19" ref="D115:S115">(D114/D12)*100000</f>
        <v>#DIV/0!</v>
      </c>
      <c r="E115" s="270" t="e">
        <f t="shared" si="19"/>
        <v>#DIV/0!</v>
      </c>
      <c r="F115" s="270" t="e">
        <f t="shared" si="19"/>
        <v>#DIV/0!</v>
      </c>
      <c r="G115" s="270" t="e">
        <f t="shared" si="19"/>
        <v>#DIV/0!</v>
      </c>
      <c r="H115" s="270" t="e">
        <f t="shared" si="19"/>
        <v>#DIV/0!</v>
      </c>
      <c r="I115" s="270" t="e">
        <f t="shared" si="19"/>
        <v>#DIV/0!</v>
      </c>
      <c r="J115" s="270" t="e">
        <f t="shared" si="19"/>
        <v>#DIV/0!</v>
      </c>
      <c r="K115" s="270" t="e">
        <f t="shared" si="19"/>
        <v>#DIV/0!</v>
      </c>
      <c r="L115" s="270" t="e">
        <f t="shared" si="19"/>
        <v>#DIV/0!</v>
      </c>
      <c r="M115" s="270" t="e">
        <f t="shared" si="19"/>
        <v>#DIV/0!</v>
      </c>
      <c r="N115" s="270" t="e">
        <f t="shared" si="19"/>
        <v>#DIV/0!</v>
      </c>
      <c r="O115" s="270" t="e">
        <f t="shared" si="19"/>
        <v>#DIV/0!</v>
      </c>
      <c r="P115" s="270" t="e">
        <f t="shared" si="19"/>
        <v>#DIV/0!</v>
      </c>
      <c r="Q115" s="270" t="e">
        <f t="shared" si="19"/>
        <v>#DIV/0!</v>
      </c>
      <c r="R115" s="270" t="e">
        <f t="shared" si="19"/>
        <v>#DIV/0!</v>
      </c>
      <c r="S115" s="270" t="e">
        <f t="shared" si="19"/>
        <v>#DIV/0!</v>
      </c>
    </row>
    <row r="116" spans="2:19" s="16" customFormat="1" ht="12.75">
      <c r="B116" s="97"/>
      <c r="C116" s="53" t="s">
        <v>129</v>
      </c>
      <c r="D116" s="202"/>
      <c r="E116" s="202"/>
      <c r="F116" s="202"/>
      <c r="G116" s="202"/>
      <c r="H116" s="202"/>
      <c r="I116" s="202"/>
      <c r="J116" s="202"/>
      <c r="K116" s="202"/>
      <c r="L116" s="199"/>
      <c r="M116" s="199"/>
      <c r="N116" s="199"/>
      <c r="O116" s="199"/>
      <c r="P116" s="199"/>
      <c r="Q116" s="199"/>
      <c r="R116" s="199"/>
      <c r="S116" s="52"/>
    </row>
    <row r="117" spans="2:19" s="16" customFormat="1" ht="12.75">
      <c r="B117" s="97"/>
      <c r="C117" s="32" t="s">
        <v>126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66"/>
    </row>
    <row r="118" spans="2:20" s="256" customFormat="1" ht="12.75">
      <c r="B118" s="257"/>
      <c r="C118" s="258" t="s">
        <v>125</v>
      </c>
      <c r="D118" s="270" t="e">
        <f aca="true" t="shared" si="20" ref="D118:S118">(D117/D12)*100000</f>
        <v>#DIV/0!</v>
      </c>
      <c r="E118" s="270" t="e">
        <f t="shared" si="20"/>
        <v>#DIV/0!</v>
      </c>
      <c r="F118" s="270" t="e">
        <f t="shared" si="20"/>
        <v>#DIV/0!</v>
      </c>
      <c r="G118" s="270" t="e">
        <f t="shared" si="20"/>
        <v>#DIV/0!</v>
      </c>
      <c r="H118" s="270" t="e">
        <f t="shared" si="20"/>
        <v>#DIV/0!</v>
      </c>
      <c r="I118" s="270" t="e">
        <f t="shared" si="20"/>
        <v>#DIV/0!</v>
      </c>
      <c r="J118" s="270" t="e">
        <f t="shared" si="20"/>
        <v>#DIV/0!</v>
      </c>
      <c r="K118" s="270" t="e">
        <f t="shared" si="20"/>
        <v>#DIV/0!</v>
      </c>
      <c r="L118" s="270" t="e">
        <f t="shared" si="20"/>
        <v>#DIV/0!</v>
      </c>
      <c r="M118" s="270" t="e">
        <f t="shared" si="20"/>
        <v>#DIV/0!</v>
      </c>
      <c r="N118" s="270" t="e">
        <f t="shared" si="20"/>
        <v>#DIV/0!</v>
      </c>
      <c r="O118" s="270" t="e">
        <f t="shared" si="20"/>
        <v>#DIV/0!</v>
      </c>
      <c r="P118" s="270" t="e">
        <f t="shared" si="20"/>
        <v>#DIV/0!</v>
      </c>
      <c r="Q118" s="270" t="e">
        <f t="shared" si="20"/>
        <v>#DIV/0!</v>
      </c>
      <c r="R118" s="270" t="e">
        <f t="shared" si="20"/>
        <v>#DIV/0!</v>
      </c>
      <c r="S118" s="270" t="e">
        <f t="shared" si="20"/>
        <v>#DIV/0!</v>
      </c>
      <c r="T118" s="16"/>
    </row>
    <row r="119" spans="2:19" ht="15" thickBot="1">
      <c r="B119" s="159"/>
      <c r="C119" s="92"/>
      <c r="D119" s="203"/>
      <c r="E119" s="203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2:19" ht="21" thickBot="1" thickTop="1">
      <c r="B120" s="204" t="s">
        <v>30</v>
      </c>
      <c r="C120" s="205" t="s">
        <v>31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 spans="2:19" s="176" customFormat="1" ht="15.75" thickBot="1">
      <c r="B121" s="167" t="s">
        <v>32</v>
      </c>
      <c r="C121" s="172" t="s">
        <v>130</v>
      </c>
      <c r="D121" s="206"/>
      <c r="E121" s="206"/>
      <c r="F121" s="206"/>
      <c r="G121" s="206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</row>
    <row r="122" spans="2:19" s="176" customFormat="1" ht="15">
      <c r="B122" s="170" t="s">
        <v>290</v>
      </c>
      <c r="C122" s="12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07"/>
    </row>
    <row r="123" spans="2:19" s="16" customFormat="1" ht="12.75">
      <c r="B123" s="97"/>
      <c r="C123" s="14" t="s">
        <v>84</v>
      </c>
      <c r="D123" s="20"/>
      <c r="E123" s="20"/>
      <c r="F123" s="20"/>
      <c r="G123" s="2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66"/>
    </row>
    <row r="124" spans="2:19" s="16" customFormat="1" ht="12.75">
      <c r="B124" s="97"/>
      <c r="C124" s="14" t="s">
        <v>85</v>
      </c>
      <c r="D124" s="20"/>
      <c r="E124" s="20"/>
      <c r="F124" s="20"/>
      <c r="G124" s="2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66"/>
    </row>
    <row r="125" spans="2:19" s="16" customFormat="1" ht="12.75">
      <c r="B125" s="97"/>
      <c r="C125" s="14" t="s">
        <v>86</v>
      </c>
      <c r="D125" s="20"/>
      <c r="E125" s="20"/>
      <c r="F125" s="20"/>
      <c r="G125" s="2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66"/>
    </row>
    <row r="126" spans="2:19" s="16" customFormat="1" ht="12.75">
      <c r="B126" s="97"/>
      <c r="C126" s="14" t="s">
        <v>87</v>
      </c>
      <c r="D126" s="20"/>
      <c r="E126" s="20"/>
      <c r="F126" s="20"/>
      <c r="G126" s="2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66"/>
    </row>
    <row r="127" spans="2:19" s="256" customFormat="1" ht="13.5" thickBot="1">
      <c r="B127" s="257"/>
      <c r="C127" s="271" t="s">
        <v>88</v>
      </c>
      <c r="D127" s="100"/>
      <c r="E127" s="100"/>
      <c r="F127" s="100"/>
      <c r="G127" s="100"/>
      <c r="H127" s="272">
        <f aca="true" t="shared" si="21" ref="H127:P127">H123+H124+H125+H126</f>
        <v>0</v>
      </c>
      <c r="I127" s="272">
        <f t="shared" si="21"/>
        <v>0</v>
      </c>
      <c r="J127" s="272">
        <f t="shared" si="21"/>
        <v>0</v>
      </c>
      <c r="K127" s="272">
        <f t="shared" si="21"/>
        <v>0</v>
      </c>
      <c r="L127" s="272">
        <f t="shared" si="21"/>
        <v>0</v>
      </c>
      <c r="M127" s="272">
        <f t="shared" si="21"/>
        <v>0</v>
      </c>
      <c r="N127" s="272">
        <f t="shared" si="21"/>
        <v>0</v>
      </c>
      <c r="O127" s="272">
        <f t="shared" si="21"/>
        <v>0</v>
      </c>
      <c r="P127" s="272">
        <f t="shared" si="21"/>
        <v>0</v>
      </c>
      <c r="Q127" s="272">
        <f>Q123+Q124+Q125+Q126</f>
        <v>0</v>
      </c>
      <c r="R127" s="272">
        <f>R123+R124+R125+R126</f>
        <v>0</v>
      </c>
      <c r="S127" s="272">
        <f>S123+S124+S125+S126</f>
        <v>0</v>
      </c>
    </row>
    <row r="128" spans="2:19" s="16" customFormat="1" ht="13.5" thickBot="1">
      <c r="B128" s="160" t="s">
        <v>33</v>
      </c>
      <c r="C128" s="161" t="s">
        <v>218</v>
      </c>
      <c r="D128" s="187"/>
      <c r="E128" s="187"/>
      <c r="F128" s="37"/>
      <c r="G128" s="37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52"/>
    </row>
    <row r="129" spans="2:19" s="16" customFormat="1" ht="12.75">
      <c r="B129" s="158" t="s">
        <v>268</v>
      </c>
      <c r="C129" s="163"/>
      <c r="D129" s="126"/>
      <c r="E129" s="53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52"/>
    </row>
    <row r="130" spans="2:19" s="16" customFormat="1" ht="13.5" thickBot="1">
      <c r="B130" s="159"/>
      <c r="C130" s="32" t="s">
        <v>89</v>
      </c>
      <c r="D130" s="66"/>
      <c r="E130" s="66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66"/>
    </row>
    <row r="131" spans="2:19" s="16" customFormat="1" ht="13.5" thickBot="1">
      <c r="B131" s="160" t="s">
        <v>34</v>
      </c>
      <c r="C131" s="161" t="s">
        <v>219</v>
      </c>
      <c r="D131" s="53"/>
      <c r="E131" s="53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52"/>
    </row>
    <row r="132" spans="2:19" s="16" customFormat="1" ht="12.75">
      <c r="B132" s="158" t="s">
        <v>268</v>
      </c>
      <c r="C132" s="163"/>
      <c r="D132" s="126"/>
      <c r="E132" s="53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52"/>
    </row>
    <row r="133" spans="2:19" s="16" customFormat="1" ht="13.5" thickBot="1">
      <c r="B133" s="159"/>
      <c r="C133" s="32" t="s">
        <v>89</v>
      </c>
      <c r="D133" s="66"/>
      <c r="E133" s="66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66"/>
    </row>
    <row r="134" spans="2:19" s="16" customFormat="1" ht="13.5" thickBot="1">
      <c r="B134" s="167" t="s">
        <v>34</v>
      </c>
      <c r="C134" s="172" t="s">
        <v>131</v>
      </c>
      <c r="D134" s="53"/>
      <c r="E134" s="53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52"/>
    </row>
    <row r="135" spans="2:19" s="16" customFormat="1" ht="12.75">
      <c r="B135" s="170" t="s">
        <v>291</v>
      </c>
      <c r="C135" s="170"/>
      <c r="D135" s="53"/>
      <c r="E135" s="53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52"/>
    </row>
    <row r="136" spans="3:19" s="16" customFormat="1" ht="12.75">
      <c r="C136" s="32" t="s">
        <v>78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66"/>
    </row>
    <row r="137" spans="2:19" s="256" customFormat="1" ht="13.5" thickBot="1">
      <c r="B137" s="257"/>
      <c r="C137" s="258" t="s">
        <v>89</v>
      </c>
      <c r="D137" s="270" t="e">
        <f aca="true" t="shared" si="22" ref="D137:S137">(D136/D12)*100</f>
        <v>#DIV/0!</v>
      </c>
      <c r="E137" s="270" t="e">
        <f t="shared" si="22"/>
        <v>#DIV/0!</v>
      </c>
      <c r="F137" s="270" t="e">
        <f t="shared" si="22"/>
        <v>#DIV/0!</v>
      </c>
      <c r="G137" s="270" t="e">
        <f t="shared" si="22"/>
        <v>#DIV/0!</v>
      </c>
      <c r="H137" s="270" t="e">
        <f t="shared" si="22"/>
        <v>#DIV/0!</v>
      </c>
      <c r="I137" s="270" t="e">
        <f t="shared" si="22"/>
        <v>#DIV/0!</v>
      </c>
      <c r="J137" s="270" t="e">
        <f t="shared" si="22"/>
        <v>#DIV/0!</v>
      </c>
      <c r="K137" s="270" t="e">
        <f t="shared" si="22"/>
        <v>#DIV/0!</v>
      </c>
      <c r="L137" s="270" t="e">
        <f t="shared" si="22"/>
        <v>#DIV/0!</v>
      </c>
      <c r="M137" s="270" t="e">
        <f t="shared" si="22"/>
        <v>#DIV/0!</v>
      </c>
      <c r="N137" s="270" t="e">
        <f t="shared" si="22"/>
        <v>#DIV/0!</v>
      </c>
      <c r="O137" s="270" t="e">
        <f t="shared" si="22"/>
        <v>#DIV/0!</v>
      </c>
      <c r="P137" s="270" t="e">
        <f t="shared" si="22"/>
        <v>#DIV/0!</v>
      </c>
      <c r="Q137" s="270" t="e">
        <f t="shared" si="22"/>
        <v>#DIV/0!</v>
      </c>
      <c r="R137" s="270" t="e">
        <f t="shared" si="22"/>
        <v>#DIV/0!</v>
      </c>
      <c r="S137" s="270" t="e">
        <f t="shared" si="22"/>
        <v>#DIV/0!</v>
      </c>
    </row>
    <row r="138" spans="2:19" s="16" customFormat="1" ht="15" thickBot="1">
      <c r="B138" s="160" t="s">
        <v>35</v>
      </c>
      <c r="C138" s="161" t="s">
        <v>37</v>
      </c>
      <c r="D138" s="57"/>
      <c r="E138" s="57"/>
      <c r="F138" s="57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208"/>
    </row>
    <row r="139" spans="2:19" s="16" customFormat="1" ht="14.25">
      <c r="B139" s="158" t="s">
        <v>269</v>
      </c>
      <c r="C139" s="163"/>
      <c r="D139" s="126"/>
      <c r="E139" s="128"/>
      <c r="F139" s="128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208"/>
    </row>
    <row r="140" spans="2:19" s="16" customFormat="1" ht="14.25">
      <c r="B140" s="159"/>
      <c r="C140" s="32" t="s">
        <v>221</v>
      </c>
      <c r="D140" s="18"/>
      <c r="E140" s="18"/>
      <c r="F140" s="1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209"/>
    </row>
    <row r="141" spans="2:19" s="16" customFormat="1" ht="14.25">
      <c r="B141" s="159"/>
      <c r="C141" s="32" t="s">
        <v>222</v>
      </c>
      <c r="D141" s="18"/>
      <c r="E141" s="18"/>
      <c r="F141" s="1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209"/>
    </row>
    <row r="142" spans="2:19" s="16" customFormat="1" ht="14.25">
      <c r="B142" s="159"/>
      <c r="C142" s="32" t="s">
        <v>223</v>
      </c>
      <c r="D142" s="18"/>
      <c r="E142" s="18"/>
      <c r="F142" s="1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209"/>
    </row>
    <row r="143" spans="2:19" s="256" customFormat="1" ht="13.5" thickBot="1">
      <c r="B143" s="254"/>
      <c r="C143" s="258" t="s">
        <v>224</v>
      </c>
      <c r="D143" s="263"/>
      <c r="E143" s="263"/>
      <c r="F143" s="263"/>
      <c r="G143" s="270">
        <f>G141-G142</f>
        <v>0</v>
      </c>
      <c r="H143" s="270">
        <f aca="true" t="shared" si="23" ref="H143:S143">H141-H142</f>
        <v>0</v>
      </c>
      <c r="I143" s="270">
        <f t="shared" si="23"/>
        <v>0</v>
      </c>
      <c r="J143" s="270">
        <f t="shared" si="23"/>
        <v>0</v>
      </c>
      <c r="K143" s="270">
        <f t="shared" si="23"/>
        <v>0</v>
      </c>
      <c r="L143" s="270">
        <f t="shared" si="23"/>
        <v>0</v>
      </c>
      <c r="M143" s="270">
        <f t="shared" si="23"/>
        <v>0</v>
      </c>
      <c r="N143" s="270">
        <f t="shared" si="23"/>
        <v>0</v>
      </c>
      <c r="O143" s="270">
        <f t="shared" si="23"/>
        <v>0</v>
      </c>
      <c r="P143" s="270">
        <f t="shared" si="23"/>
        <v>0</v>
      </c>
      <c r="Q143" s="270">
        <f t="shared" si="23"/>
        <v>0</v>
      </c>
      <c r="R143" s="270">
        <f t="shared" si="23"/>
        <v>0</v>
      </c>
      <c r="S143" s="270">
        <f t="shared" si="23"/>
        <v>0</v>
      </c>
    </row>
    <row r="144" spans="2:19" s="16" customFormat="1" ht="13.5" thickBot="1">
      <c r="B144" s="160" t="s">
        <v>36</v>
      </c>
      <c r="C144" s="161" t="s">
        <v>38</v>
      </c>
      <c r="D144" s="37"/>
      <c r="E144" s="37"/>
      <c r="F144" s="37"/>
      <c r="G144" s="35"/>
      <c r="H144" s="35"/>
      <c r="I144" s="35"/>
      <c r="J144" s="35"/>
      <c r="K144" s="35"/>
      <c r="L144" s="35"/>
      <c r="M144" s="54"/>
      <c r="N144" s="54"/>
      <c r="O144" s="54"/>
      <c r="P144" s="54"/>
      <c r="Q144" s="54"/>
      <c r="R144" s="54"/>
      <c r="S144" s="52"/>
    </row>
    <row r="145" spans="2:19" s="16" customFormat="1" ht="12.75">
      <c r="B145" s="158" t="s">
        <v>270</v>
      </c>
      <c r="C145" s="163"/>
      <c r="D145" s="35"/>
      <c r="E145" s="35"/>
      <c r="F145" s="35"/>
      <c r="G145" s="35"/>
      <c r="H145" s="35"/>
      <c r="I145" s="35"/>
      <c r="J145" s="35"/>
      <c r="K145" s="35"/>
      <c r="L145" s="35"/>
      <c r="M145" s="54"/>
      <c r="N145" s="54"/>
      <c r="O145" s="54"/>
      <c r="P145" s="54"/>
      <c r="Q145" s="54"/>
      <c r="R145" s="54"/>
      <c r="S145" s="52"/>
    </row>
    <row r="146" spans="2:19" s="16" customFormat="1" ht="13.5" thickBot="1">
      <c r="B146" s="159"/>
      <c r="C146" s="32" t="s">
        <v>89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58"/>
      <c r="N146" s="58"/>
      <c r="O146" s="58"/>
      <c r="P146" s="58"/>
      <c r="Q146" s="58"/>
      <c r="R146" s="58"/>
      <c r="S146" s="66"/>
    </row>
    <row r="147" spans="2:19" s="16" customFormat="1" ht="13.5" thickBot="1">
      <c r="B147" s="160" t="s">
        <v>39</v>
      </c>
      <c r="C147" s="161" t="s">
        <v>40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52"/>
    </row>
    <row r="148" spans="2:19" s="16" customFormat="1" ht="12.75">
      <c r="B148" s="210" t="s">
        <v>296</v>
      </c>
      <c r="C148" s="211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52"/>
    </row>
    <row r="149" spans="2:19" s="16" customFormat="1" ht="13.5" thickBot="1">
      <c r="B149" s="159"/>
      <c r="C149" s="32" t="s">
        <v>89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66"/>
    </row>
    <row r="150" spans="2:19" s="16" customFormat="1" ht="13.5" thickBot="1">
      <c r="B150" s="160" t="s">
        <v>41</v>
      </c>
      <c r="C150" s="161" t="s">
        <v>220</v>
      </c>
      <c r="D150" s="51"/>
      <c r="E150" s="51"/>
      <c r="F150" s="51"/>
      <c r="G150" s="51"/>
      <c r="H150" s="51"/>
      <c r="I150" s="51"/>
      <c r="J150" s="33"/>
      <c r="K150" s="33"/>
      <c r="L150" s="33"/>
      <c r="M150" s="33"/>
      <c r="N150" s="33"/>
      <c r="O150" s="33"/>
      <c r="P150" s="33"/>
      <c r="Q150" s="33"/>
      <c r="R150" s="33"/>
      <c r="S150" s="52"/>
    </row>
    <row r="151" spans="2:19" s="16" customFormat="1" ht="12.75">
      <c r="B151" s="158" t="s">
        <v>271</v>
      </c>
      <c r="C151" s="163"/>
      <c r="D151" s="145"/>
      <c r="E151" s="51"/>
      <c r="F151" s="51"/>
      <c r="G151" s="51"/>
      <c r="H151" s="51"/>
      <c r="I151" s="51"/>
      <c r="J151" s="33"/>
      <c r="K151" s="33"/>
      <c r="L151" s="33"/>
      <c r="M151" s="33"/>
      <c r="N151" s="33"/>
      <c r="O151" s="33"/>
      <c r="P151" s="33"/>
      <c r="Q151" s="33"/>
      <c r="R151" s="33"/>
      <c r="S151" s="52"/>
    </row>
    <row r="152" spans="2:19" s="16" customFormat="1" ht="13.5" thickBot="1">
      <c r="B152" s="159"/>
      <c r="C152" s="32" t="s">
        <v>89</v>
      </c>
      <c r="D152" s="136"/>
      <c r="E152" s="136"/>
      <c r="F152" s="136"/>
      <c r="G152" s="136"/>
      <c r="H152" s="136"/>
      <c r="I152" s="136"/>
      <c r="J152" s="40"/>
      <c r="K152" s="40"/>
      <c r="L152" s="40"/>
      <c r="M152" s="40"/>
      <c r="N152" s="40"/>
      <c r="O152" s="40"/>
      <c r="P152" s="40"/>
      <c r="Q152" s="40"/>
      <c r="R152" s="40"/>
      <c r="S152" s="66"/>
    </row>
    <row r="153" spans="2:19" s="16" customFormat="1" ht="13.5" thickBot="1">
      <c r="B153" s="212" t="s">
        <v>132</v>
      </c>
      <c r="C153" s="213" t="s">
        <v>133</v>
      </c>
      <c r="D153" s="135"/>
      <c r="E153" s="135"/>
      <c r="F153" s="135"/>
      <c r="G153" s="135"/>
      <c r="H153" s="135"/>
      <c r="I153" s="135"/>
      <c r="J153" s="69"/>
      <c r="K153" s="69"/>
      <c r="L153" s="69"/>
      <c r="M153" s="69"/>
      <c r="N153" s="69"/>
      <c r="O153" s="69"/>
      <c r="P153" s="69"/>
      <c r="Q153" s="214"/>
      <c r="R153" s="70"/>
      <c r="S153" s="52"/>
    </row>
    <row r="154" spans="2:19" s="16" customFormat="1" ht="12.75">
      <c r="B154" s="170" t="s">
        <v>293</v>
      </c>
      <c r="C154" s="126"/>
      <c r="D154" s="51"/>
      <c r="E154" s="51"/>
      <c r="F154" s="51"/>
      <c r="G154" s="51"/>
      <c r="H154" s="51"/>
      <c r="I154" s="51"/>
      <c r="J154" s="33"/>
      <c r="K154" s="33"/>
      <c r="L154" s="33"/>
      <c r="M154" s="33"/>
      <c r="N154" s="33"/>
      <c r="O154" s="33"/>
      <c r="P154" s="33"/>
      <c r="Q154" s="215"/>
      <c r="R154" s="52"/>
      <c r="S154" s="52"/>
    </row>
    <row r="155" spans="2:19" s="16" customFormat="1" ht="12.75">
      <c r="B155" s="97"/>
      <c r="C155" s="32" t="s">
        <v>134</v>
      </c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104"/>
      <c r="R155" s="66"/>
      <c r="S155" s="66"/>
    </row>
    <row r="156" spans="2:19" s="256" customFormat="1" ht="13.5" thickBot="1">
      <c r="B156" s="257"/>
      <c r="C156" s="258" t="s">
        <v>89</v>
      </c>
      <c r="D156" s="270" t="e">
        <f aca="true" t="shared" si="24" ref="D156:S156">(D155/D9)*100</f>
        <v>#DIV/0!</v>
      </c>
      <c r="E156" s="270" t="e">
        <f t="shared" si="24"/>
        <v>#DIV/0!</v>
      </c>
      <c r="F156" s="270" t="e">
        <f t="shared" si="24"/>
        <v>#DIV/0!</v>
      </c>
      <c r="G156" s="270" t="e">
        <f t="shared" si="24"/>
        <v>#DIV/0!</v>
      </c>
      <c r="H156" s="270" t="e">
        <f t="shared" si="24"/>
        <v>#DIV/0!</v>
      </c>
      <c r="I156" s="270" t="e">
        <f t="shared" si="24"/>
        <v>#DIV/0!</v>
      </c>
      <c r="J156" s="270" t="e">
        <f t="shared" si="24"/>
        <v>#DIV/0!</v>
      </c>
      <c r="K156" s="270" t="e">
        <f t="shared" si="24"/>
        <v>#DIV/0!</v>
      </c>
      <c r="L156" s="270" t="e">
        <f t="shared" si="24"/>
        <v>#DIV/0!</v>
      </c>
      <c r="M156" s="270" t="e">
        <f t="shared" si="24"/>
        <v>#DIV/0!</v>
      </c>
      <c r="N156" s="270" t="e">
        <f t="shared" si="24"/>
        <v>#DIV/0!</v>
      </c>
      <c r="O156" s="270" t="e">
        <f t="shared" si="24"/>
        <v>#DIV/0!</v>
      </c>
      <c r="P156" s="270" t="e">
        <f t="shared" si="24"/>
        <v>#DIV/0!</v>
      </c>
      <c r="Q156" s="270" t="e">
        <f t="shared" si="24"/>
        <v>#DIV/0!</v>
      </c>
      <c r="R156" s="270" t="e">
        <f t="shared" si="24"/>
        <v>#DIV/0!</v>
      </c>
      <c r="S156" s="270" t="e">
        <f t="shared" si="24"/>
        <v>#DIV/0!</v>
      </c>
    </row>
    <row r="157" spans="2:19" s="16" customFormat="1" ht="13.5" thickBot="1">
      <c r="B157" s="212" t="s">
        <v>42</v>
      </c>
      <c r="C157" s="213" t="s">
        <v>135</v>
      </c>
      <c r="D157" s="216"/>
      <c r="E157" s="216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52"/>
    </row>
    <row r="158" spans="2:19" s="16" customFormat="1" ht="12.75">
      <c r="B158" s="218" t="s">
        <v>297</v>
      </c>
      <c r="C158" s="219"/>
      <c r="D158" s="220"/>
      <c r="E158" s="220"/>
      <c r="F158" s="220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52"/>
    </row>
    <row r="159" spans="2:19" s="16" customFormat="1" ht="12.75" customHeight="1">
      <c r="B159" s="97"/>
      <c r="C159" s="32" t="s">
        <v>107</v>
      </c>
      <c r="D159" s="20"/>
      <c r="E159" s="59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104"/>
      <c r="R159" s="66"/>
      <c r="S159" s="66"/>
    </row>
    <row r="160" spans="2:19" s="16" customFormat="1" ht="12.75">
      <c r="B160" s="97"/>
      <c r="C160" s="32" t="s">
        <v>250</v>
      </c>
      <c r="D160" s="59"/>
      <c r="E160" s="59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104"/>
      <c r="R160" s="66"/>
      <c r="S160" s="66"/>
    </row>
    <row r="161" spans="2:19" s="256" customFormat="1" ht="13.5" thickBot="1">
      <c r="B161" s="257"/>
      <c r="C161" s="258" t="s">
        <v>142</v>
      </c>
      <c r="D161" s="264"/>
      <c r="E161" s="264"/>
      <c r="F161" s="270" t="e">
        <f>(F159/F160)*100</f>
        <v>#DIV/0!</v>
      </c>
      <c r="G161" s="270" t="e">
        <f aca="true" t="shared" si="25" ref="G161:M161">(G159/G160)*100</f>
        <v>#DIV/0!</v>
      </c>
      <c r="H161" s="270" t="e">
        <f>(H159/H160)*100</f>
        <v>#DIV/0!</v>
      </c>
      <c r="I161" s="270" t="e">
        <f t="shared" si="25"/>
        <v>#DIV/0!</v>
      </c>
      <c r="J161" s="270" t="e">
        <f t="shared" si="25"/>
        <v>#DIV/0!</v>
      </c>
      <c r="K161" s="270" t="e">
        <f t="shared" si="25"/>
        <v>#DIV/0!</v>
      </c>
      <c r="L161" s="270" t="e">
        <f t="shared" si="25"/>
        <v>#DIV/0!</v>
      </c>
      <c r="M161" s="270" t="e">
        <f t="shared" si="25"/>
        <v>#DIV/0!</v>
      </c>
      <c r="N161" s="270" t="e">
        <f aca="true" t="shared" si="26" ref="N161:S161">(N159/N160)*100</f>
        <v>#DIV/0!</v>
      </c>
      <c r="O161" s="270" t="e">
        <f t="shared" si="26"/>
        <v>#DIV/0!</v>
      </c>
      <c r="P161" s="270" t="e">
        <f t="shared" si="26"/>
        <v>#DIV/0!</v>
      </c>
      <c r="Q161" s="270" t="e">
        <f t="shared" si="26"/>
        <v>#DIV/0!</v>
      </c>
      <c r="R161" s="270" t="e">
        <f t="shared" si="26"/>
        <v>#DIV/0!</v>
      </c>
      <c r="S161" s="270" t="e">
        <f t="shared" si="26"/>
        <v>#DIV/0!</v>
      </c>
    </row>
    <row r="162" spans="2:19" s="16" customFormat="1" ht="13.5" thickBot="1">
      <c r="B162" s="212" t="s">
        <v>43</v>
      </c>
      <c r="C162" s="213" t="s">
        <v>137</v>
      </c>
      <c r="D162" s="62"/>
      <c r="E162" s="62"/>
      <c r="F162" s="221"/>
      <c r="G162" s="221"/>
      <c r="H162" s="222"/>
      <c r="I162" s="222"/>
      <c r="J162" s="222"/>
      <c r="K162" s="222"/>
      <c r="L162" s="222"/>
      <c r="M162" s="222"/>
      <c r="N162" s="222"/>
      <c r="O162" s="222"/>
      <c r="P162" s="222"/>
      <c r="Q162" s="223"/>
      <c r="R162" s="64"/>
      <c r="S162" s="53"/>
    </row>
    <row r="163" spans="2:19" s="16" customFormat="1" ht="12.75">
      <c r="B163" s="218" t="s">
        <v>297</v>
      </c>
      <c r="C163" s="219"/>
      <c r="D163" s="220"/>
      <c r="E163" s="220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224"/>
      <c r="R163" s="53"/>
      <c r="S163" s="53"/>
    </row>
    <row r="164" spans="2:19" s="16" customFormat="1" ht="12.75" customHeight="1">
      <c r="B164" s="97"/>
      <c r="C164" s="32" t="s">
        <v>175</v>
      </c>
      <c r="D164" s="20"/>
      <c r="E164" s="59"/>
      <c r="F164" s="59"/>
      <c r="G164" s="59"/>
      <c r="H164" s="40"/>
      <c r="I164" s="40"/>
      <c r="J164" s="40"/>
      <c r="K164" s="40"/>
      <c r="L164" s="40"/>
      <c r="M164" s="40"/>
      <c r="N164" s="40"/>
      <c r="O164" s="40"/>
      <c r="P164" s="40"/>
      <c r="Q164" s="104"/>
      <c r="R164" s="66"/>
      <c r="S164" s="66"/>
    </row>
    <row r="165" spans="2:19" s="16" customFormat="1" ht="12.75">
      <c r="B165" s="97"/>
      <c r="C165" s="32" t="s">
        <v>176</v>
      </c>
      <c r="D165" s="59"/>
      <c r="E165" s="59"/>
      <c r="F165" s="59"/>
      <c r="G165" s="59"/>
      <c r="H165" s="40"/>
      <c r="I165" s="40"/>
      <c r="J165" s="40"/>
      <c r="K165" s="40"/>
      <c r="L165" s="40"/>
      <c r="M165" s="40"/>
      <c r="N165" s="40"/>
      <c r="O165" s="40"/>
      <c r="P165" s="40"/>
      <c r="Q165" s="104"/>
      <c r="R165" s="66"/>
      <c r="S165" s="66"/>
    </row>
    <row r="166" spans="2:19" s="16" customFormat="1" ht="12.75">
      <c r="B166" s="97"/>
      <c r="C166" s="32" t="s">
        <v>177</v>
      </c>
      <c r="D166" s="59"/>
      <c r="E166" s="59"/>
      <c r="F166" s="59"/>
      <c r="G166" s="59"/>
      <c r="H166" s="40"/>
      <c r="I166" s="40"/>
      <c r="J166" s="40"/>
      <c r="K166" s="40"/>
      <c r="L166" s="40"/>
      <c r="M166" s="40"/>
      <c r="N166" s="40"/>
      <c r="O166" s="40"/>
      <c r="P166" s="40"/>
      <c r="Q166" s="104"/>
      <c r="R166" s="66"/>
      <c r="S166" s="66"/>
    </row>
    <row r="167" spans="2:19" s="256" customFormat="1" ht="13.5" thickBot="1">
      <c r="B167" s="257"/>
      <c r="C167" s="258" t="s">
        <v>138</v>
      </c>
      <c r="D167" s="264"/>
      <c r="E167" s="264"/>
      <c r="F167" s="264"/>
      <c r="G167" s="264"/>
      <c r="H167" s="272">
        <f>SUM(H164:H166)</f>
        <v>0</v>
      </c>
      <c r="I167" s="272">
        <f aca="true" t="shared" si="27" ref="I167:N167">SUM(I164:I166)</f>
        <v>0</v>
      </c>
      <c r="J167" s="272">
        <f t="shared" si="27"/>
        <v>0</v>
      </c>
      <c r="K167" s="272">
        <f t="shared" si="27"/>
        <v>0</v>
      </c>
      <c r="L167" s="272">
        <f t="shared" si="27"/>
        <v>0</v>
      </c>
      <c r="M167" s="272">
        <f t="shared" si="27"/>
        <v>0</v>
      </c>
      <c r="N167" s="272">
        <f t="shared" si="27"/>
        <v>0</v>
      </c>
      <c r="O167" s="272">
        <f>SUM(O164:O166)</f>
        <v>0</v>
      </c>
      <c r="P167" s="272">
        <f>SUM(P164:P166)</f>
        <v>0</v>
      </c>
      <c r="Q167" s="272">
        <f>SUM(Q164:Q166)</f>
        <v>0</v>
      </c>
      <c r="R167" s="272">
        <f>SUM(R164:R166)</f>
        <v>0</v>
      </c>
      <c r="S167" s="272">
        <f>SUM(S164:S166)</f>
        <v>0</v>
      </c>
    </row>
    <row r="168" spans="2:19" s="16" customFormat="1" ht="13.5" thickBot="1">
      <c r="B168" s="212" t="s">
        <v>44</v>
      </c>
      <c r="C168" s="213" t="s">
        <v>139</v>
      </c>
      <c r="D168" s="62"/>
      <c r="E168" s="62"/>
      <c r="F168" s="62"/>
      <c r="G168" s="62"/>
      <c r="H168" s="69"/>
      <c r="I168" s="69"/>
      <c r="J168" s="69"/>
      <c r="K168" s="69"/>
      <c r="L168" s="69"/>
      <c r="M168" s="69"/>
      <c r="N168" s="69"/>
      <c r="O168" s="69"/>
      <c r="P168" s="69"/>
      <c r="Q168" s="225"/>
      <c r="R168" s="70"/>
      <c r="S168" s="52"/>
    </row>
    <row r="169" spans="2:19" s="16" customFormat="1" ht="12.75">
      <c r="B169" s="218" t="s">
        <v>297</v>
      </c>
      <c r="C169" s="219"/>
      <c r="D169" s="220"/>
      <c r="E169" s="220"/>
      <c r="F169" s="143"/>
      <c r="G169" s="143"/>
      <c r="H169" s="33"/>
      <c r="I169" s="33"/>
      <c r="J169" s="33"/>
      <c r="K169" s="33"/>
      <c r="L169" s="33"/>
      <c r="M169" s="33"/>
      <c r="N169" s="33"/>
      <c r="O169" s="33"/>
      <c r="P169" s="33"/>
      <c r="Q169" s="226"/>
      <c r="R169" s="52"/>
      <c r="S169" s="52"/>
    </row>
    <row r="170" spans="2:19" s="16" customFormat="1" ht="12.75" customHeight="1">
      <c r="B170" s="97"/>
      <c r="C170" s="32" t="s">
        <v>175</v>
      </c>
      <c r="D170" s="24"/>
      <c r="E170" s="59"/>
      <c r="F170" s="59"/>
      <c r="G170" s="59"/>
      <c r="H170" s="40"/>
      <c r="I170" s="40"/>
      <c r="J170" s="40"/>
      <c r="K170" s="40"/>
      <c r="L170" s="40"/>
      <c r="M170" s="40"/>
      <c r="N170" s="40"/>
      <c r="O170" s="40"/>
      <c r="P170" s="40"/>
      <c r="Q170" s="104"/>
      <c r="R170" s="66"/>
      <c r="S170" s="66"/>
    </row>
    <row r="171" spans="2:19" s="16" customFormat="1" ht="12.75">
      <c r="B171" s="97"/>
      <c r="C171" s="32" t="s">
        <v>176</v>
      </c>
      <c r="D171" s="61"/>
      <c r="E171" s="59"/>
      <c r="F171" s="59"/>
      <c r="G171" s="59"/>
      <c r="H171" s="40"/>
      <c r="I171" s="40"/>
      <c r="J171" s="40"/>
      <c r="K171" s="40"/>
      <c r="L171" s="40"/>
      <c r="M171" s="40"/>
      <c r="N171" s="40"/>
      <c r="O171" s="40"/>
      <c r="P171" s="40"/>
      <c r="Q171" s="104"/>
      <c r="R171" s="66"/>
      <c r="S171" s="66"/>
    </row>
    <row r="172" spans="2:19" s="16" customFormat="1" ht="12.75">
      <c r="B172" s="97"/>
      <c r="C172" s="32" t="s">
        <v>177</v>
      </c>
      <c r="D172" s="61"/>
      <c r="E172" s="59"/>
      <c r="F172" s="59"/>
      <c r="G172" s="59"/>
      <c r="H172" s="40"/>
      <c r="I172" s="40"/>
      <c r="J172" s="40"/>
      <c r="K172" s="40"/>
      <c r="L172" s="40"/>
      <c r="M172" s="40"/>
      <c r="N172" s="40"/>
      <c r="O172" s="40"/>
      <c r="P172" s="40"/>
      <c r="Q172" s="104"/>
      <c r="R172" s="66"/>
      <c r="S172" s="66"/>
    </row>
    <row r="173" spans="2:19" s="256" customFormat="1" ht="13.5" thickBot="1">
      <c r="B173" s="257"/>
      <c r="C173" s="258" t="s">
        <v>140</v>
      </c>
      <c r="D173" s="265"/>
      <c r="E173" s="264"/>
      <c r="F173" s="264"/>
      <c r="G173" s="264"/>
      <c r="H173" s="272">
        <f>SUM(H170:H172)</f>
        <v>0</v>
      </c>
      <c r="I173" s="272">
        <f aca="true" t="shared" si="28" ref="I173:S173">SUM(I170:I172)</f>
        <v>0</v>
      </c>
      <c r="J173" s="272">
        <f t="shared" si="28"/>
        <v>0</v>
      </c>
      <c r="K173" s="272">
        <f t="shared" si="28"/>
        <v>0</v>
      </c>
      <c r="L173" s="272">
        <f t="shared" si="28"/>
        <v>0</v>
      </c>
      <c r="M173" s="272">
        <f t="shared" si="28"/>
        <v>0</v>
      </c>
      <c r="N173" s="272">
        <f t="shared" si="28"/>
        <v>0</v>
      </c>
      <c r="O173" s="272">
        <f t="shared" si="28"/>
        <v>0</v>
      </c>
      <c r="P173" s="272">
        <f t="shared" si="28"/>
        <v>0</v>
      </c>
      <c r="Q173" s="272">
        <f t="shared" si="28"/>
        <v>0</v>
      </c>
      <c r="R173" s="272">
        <f t="shared" si="28"/>
        <v>0</v>
      </c>
      <c r="S173" s="272">
        <f t="shared" si="28"/>
        <v>0</v>
      </c>
    </row>
    <row r="174" spans="2:20" s="16" customFormat="1" ht="13.5" thickBot="1">
      <c r="B174" s="227" t="s">
        <v>45</v>
      </c>
      <c r="C174" s="228" t="s">
        <v>47</v>
      </c>
      <c r="D174" s="229"/>
      <c r="E174" s="229"/>
      <c r="F174" s="63"/>
      <c r="G174" s="63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133"/>
      <c r="T174" s="21"/>
    </row>
    <row r="175" spans="2:20" s="16" customFormat="1" ht="12.75">
      <c r="B175" s="158" t="s">
        <v>292</v>
      </c>
      <c r="C175" s="163"/>
      <c r="D175" s="53"/>
      <c r="E175" s="53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133"/>
      <c r="T175" s="21"/>
    </row>
    <row r="176" spans="2:20" s="16" customFormat="1" ht="13.5" thickBot="1">
      <c r="B176" s="159"/>
      <c r="C176" s="32" t="s">
        <v>104</v>
      </c>
      <c r="D176" s="66"/>
      <c r="E176" s="66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68"/>
      <c r="T176" s="21"/>
    </row>
    <row r="177" spans="2:20" s="16" customFormat="1" ht="15" thickBot="1">
      <c r="B177" s="227" t="s">
        <v>46</v>
      </c>
      <c r="C177" s="228" t="s">
        <v>48</v>
      </c>
      <c r="D177" s="64"/>
      <c r="E177" s="64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133"/>
      <c r="T177" s="151"/>
    </row>
    <row r="178" spans="2:20" s="16" customFormat="1" ht="14.25">
      <c r="B178" s="158" t="s">
        <v>292</v>
      </c>
      <c r="C178" s="163"/>
      <c r="D178" s="53"/>
      <c r="E178" s="53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133"/>
      <c r="T178" s="151"/>
    </row>
    <row r="179" spans="2:20" s="16" customFormat="1" ht="15" thickBot="1">
      <c r="B179" s="159"/>
      <c r="C179" s="32" t="s">
        <v>104</v>
      </c>
      <c r="D179" s="66"/>
      <c r="E179" s="66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68"/>
      <c r="T179" s="151"/>
    </row>
    <row r="180" spans="2:19" s="16" customFormat="1" ht="13.5" thickBot="1">
      <c r="B180" s="227" t="s">
        <v>49</v>
      </c>
      <c r="C180" s="228" t="s">
        <v>136</v>
      </c>
      <c r="D180" s="64"/>
      <c r="E180" s="64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52"/>
    </row>
    <row r="181" spans="2:19" s="16" customFormat="1" ht="12.75">
      <c r="B181" s="158" t="s">
        <v>294</v>
      </c>
      <c r="C181" s="163"/>
      <c r="D181" s="53"/>
      <c r="E181" s="53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52"/>
    </row>
    <row r="182" spans="2:19" s="16" customFormat="1" ht="12.75">
      <c r="B182" s="159"/>
      <c r="C182" s="32" t="s">
        <v>141</v>
      </c>
      <c r="D182" s="66"/>
      <c r="E182" s="66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66"/>
    </row>
    <row r="183" spans="2:21" ht="15" thickBot="1">
      <c r="B183" s="159"/>
      <c r="C183" s="92"/>
      <c r="D183" s="92"/>
      <c r="E183" s="9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2:19" ht="21" thickBot="1" thickTop="1">
      <c r="B184" s="204" t="s">
        <v>149</v>
      </c>
      <c r="C184" s="205" t="s">
        <v>105</v>
      </c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426"/>
    </row>
    <row r="185" spans="2:19" s="176" customFormat="1" ht="15.75" thickBot="1">
      <c r="B185" s="167" t="s">
        <v>50</v>
      </c>
      <c r="C185" s="172" t="s">
        <v>51</v>
      </c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2:19" s="176" customFormat="1" ht="15.75" thickBot="1">
      <c r="B186" s="230" t="s">
        <v>277</v>
      </c>
      <c r="C186" s="126"/>
      <c r="D186" s="11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174"/>
    </row>
    <row r="187" spans="2:19" s="16" customFormat="1" ht="12.75">
      <c r="B187" s="231"/>
      <c r="C187" s="32" t="s">
        <v>196</v>
      </c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104"/>
      <c r="R187" s="68"/>
      <c r="S187" s="66"/>
    </row>
    <row r="188" spans="2:19" s="16" customFormat="1" ht="14.25">
      <c r="B188" s="232"/>
      <c r="C188" s="32" t="s">
        <v>90</v>
      </c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104"/>
      <c r="R188" s="209"/>
      <c r="S188" s="66"/>
    </row>
    <row r="189" spans="2:19" s="16" customFormat="1" ht="14.25">
      <c r="B189" s="232"/>
      <c r="C189" s="32" t="s">
        <v>91</v>
      </c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104"/>
      <c r="R189" s="209"/>
      <c r="S189" s="66"/>
    </row>
    <row r="190" spans="2:19" s="16" customFormat="1" ht="14.25">
      <c r="B190" s="232"/>
      <c r="C190" s="32" t="s">
        <v>92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104"/>
      <c r="R190" s="209"/>
      <c r="S190" s="66"/>
    </row>
    <row r="191" spans="2:19" s="256" customFormat="1" ht="13.5" thickBot="1">
      <c r="B191" s="266"/>
      <c r="C191" s="258" t="s">
        <v>102</v>
      </c>
      <c r="D191" s="272">
        <f>SUM(D187:D190)</f>
        <v>0</v>
      </c>
      <c r="E191" s="272">
        <f aca="true" t="shared" si="29" ref="E191:S191">SUM(E187:E190)</f>
        <v>0</v>
      </c>
      <c r="F191" s="272">
        <f t="shared" si="29"/>
        <v>0</v>
      </c>
      <c r="G191" s="272">
        <f t="shared" si="29"/>
        <v>0</v>
      </c>
      <c r="H191" s="272">
        <f t="shared" si="29"/>
        <v>0</v>
      </c>
      <c r="I191" s="272">
        <f t="shared" si="29"/>
        <v>0</v>
      </c>
      <c r="J191" s="272">
        <f t="shared" si="29"/>
        <v>0</v>
      </c>
      <c r="K191" s="272">
        <f>SUM(K187:K190)</f>
        <v>0</v>
      </c>
      <c r="L191" s="272">
        <f t="shared" si="29"/>
        <v>0</v>
      </c>
      <c r="M191" s="272">
        <f t="shared" si="29"/>
        <v>0</v>
      </c>
      <c r="N191" s="272">
        <f t="shared" si="29"/>
        <v>0</v>
      </c>
      <c r="O191" s="272">
        <f t="shared" si="29"/>
        <v>0</v>
      </c>
      <c r="P191" s="272">
        <f t="shared" si="29"/>
        <v>0</v>
      </c>
      <c r="Q191" s="272">
        <f t="shared" si="29"/>
        <v>0</v>
      </c>
      <c r="R191" s="272">
        <f t="shared" si="29"/>
        <v>0</v>
      </c>
      <c r="S191" s="272">
        <f t="shared" si="29"/>
        <v>0</v>
      </c>
    </row>
    <row r="192" spans="2:19" s="16" customFormat="1" ht="13.5" thickBot="1">
      <c r="B192" s="233" t="s">
        <v>52</v>
      </c>
      <c r="C192" s="213" t="s">
        <v>55</v>
      </c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52"/>
    </row>
    <row r="193" spans="2:19" s="16" customFormat="1" ht="12.75">
      <c r="B193" s="170" t="s">
        <v>295</v>
      </c>
      <c r="C193" s="126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52"/>
    </row>
    <row r="194" spans="2:19" s="16" customFormat="1" ht="12.75">
      <c r="B194" s="232"/>
      <c r="C194" s="14" t="s">
        <v>96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104"/>
      <c r="R194" s="66"/>
      <c r="S194" s="66"/>
    </row>
    <row r="195" spans="2:19" s="16" customFormat="1" ht="13.5" thickBot="1">
      <c r="B195" s="232"/>
      <c r="C195" s="14" t="s">
        <v>97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104"/>
      <c r="R195" s="66"/>
      <c r="S195" s="66"/>
    </row>
    <row r="196" spans="2:19" s="16" customFormat="1" ht="13.5" thickBot="1">
      <c r="B196" s="234" t="s">
        <v>53</v>
      </c>
      <c r="C196" s="228" t="s">
        <v>163</v>
      </c>
      <c r="D196" s="64"/>
      <c r="E196" s="64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52"/>
    </row>
    <row r="197" spans="2:19" s="16" customFormat="1" ht="12.75">
      <c r="B197" s="235" t="s">
        <v>272</v>
      </c>
      <c r="C197" s="163"/>
      <c r="D197" s="126"/>
      <c r="E197" s="126"/>
      <c r="F197" s="12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52"/>
    </row>
    <row r="198" spans="2:19" s="16" customFormat="1" ht="13.5" thickBot="1">
      <c r="B198" s="236"/>
      <c r="C198" s="32" t="s">
        <v>165</v>
      </c>
      <c r="D198" s="66"/>
      <c r="E198" s="66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66"/>
    </row>
    <row r="199" spans="2:19" s="16" customFormat="1" ht="13.5" thickBot="1">
      <c r="B199" s="234" t="s">
        <v>54</v>
      </c>
      <c r="C199" s="228" t="s">
        <v>164</v>
      </c>
      <c r="D199" s="64"/>
      <c r="E199" s="64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52"/>
    </row>
    <row r="200" spans="2:19" s="16" customFormat="1" ht="12.75">
      <c r="B200" s="237" t="s">
        <v>273</v>
      </c>
      <c r="C200" s="163"/>
      <c r="D200" s="126"/>
      <c r="E200" s="126"/>
      <c r="F200" s="12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52"/>
    </row>
    <row r="201" spans="2:19" s="16" customFormat="1" ht="13.5" thickBot="1">
      <c r="B201" s="236"/>
      <c r="C201" s="32" t="s">
        <v>166</v>
      </c>
      <c r="D201" s="66"/>
      <c r="E201" s="66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66"/>
    </row>
    <row r="202" spans="2:19" s="16" customFormat="1" ht="13.5" thickBot="1">
      <c r="B202" s="233" t="s">
        <v>56</v>
      </c>
      <c r="C202" s="213" t="s">
        <v>143</v>
      </c>
      <c r="D202" s="64"/>
      <c r="E202" s="64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52"/>
    </row>
    <row r="203" spans="2:19" s="16" customFormat="1" ht="12.75">
      <c r="B203" s="170" t="s">
        <v>295</v>
      </c>
      <c r="C203" s="126"/>
      <c r="D203" s="53"/>
      <c r="E203" s="53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52"/>
    </row>
    <row r="204" spans="2:19" s="16" customFormat="1" ht="12.75">
      <c r="B204" s="232"/>
      <c r="C204" s="32" t="s">
        <v>144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4"/>
      <c r="R204" s="66"/>
      <c r="S204" s="66"/>
    </row>
    <row r="205" spans="2:19" s="16" customFormat="1" ht="12.75">
      <c r="B205" s="232"/>
      <c r="C205" s="32" t="s">
        <v>145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4"/>
      <c r="R205" s="66"/>
      <c r="S205" s="66"/>
    </row>
    <row r="206" spans="2:19" s="16" customFormat="1" ht="13.5" thickBot="1">
      <c r="B206" s="232"/>
      <c r="C206" s="32" t="s">
        <v>146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4"/>
      <c r="R206" s="66"/>
      <c r="S206" s="66"/>
    </row>
    <row r="207" spans="2:19" s="16" customFormat="1" ht="13.5" thickBot="1">
      <c r="B207" s="238" t="s">
        <v>57</v>
      </c>
      <c r="C207" s="161" t="s">
        <v>148</v>
      </c>
      <c r="D207" s="53"/>
      <c r="E207" s="53"/>
      <c r="F207" s="53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40"/>
      <c r="S207" s="52"/>
    </row>
    <row r="208" spans="2:19" s="16" customFormat="1" ht="12.75">
      <c r="B208" s="210" t="s">
        <v>298</v>
      </c>
      <c r="C208" s="211"/>
      <c r="D208" s="53"/>
      <c r="E208" s="53"/>
      <c r="F208" s="53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52"/>
    </row>
    <row r="209" spans="2:19" s="16" customFormat="1" ht="12.75">
      <c r="B209" s="236"/>
      <c r="C209" s="32" t="s">
        <v>194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104"/>
      <c r="R209" s="66"/>
      <c r="S209" s="66"/>
    </row>
    <row r="210" spans="2:19" s="16" customFormat="1" ht="12.75">
      <c r="B210" s="236"/>
      <c r="C210" s="32" t="s">
        <v>195</v>
      </c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104"/>
      <c r="R210" s="66"/>
      <c r="S210" s="66"/>
    </row>
    <row r="211" spans="2:19" s="16" customFormat="1" ht="12.75">
      <c r="B211" s="236"/>
      <c r="C211" s="32" t="s">
        <v>190</v>
      </c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104"/>
      <c r="R211" s="66"/>
      <c r="S211" s="66"/>
    </row>
    <row r="212" spans="2:19" s="16" customFormat="1" ht="12.75">
      <c r="B212" s="236"/>
      <c r="C212" s="32" t="s">
        <v>191</v>
      </c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104"/>
      <c r="R212" s="66"/>
      <c r="S212" s="66"/>
    </row>
    <row r="213" spans="2:19" s="16" customFormat="1" ht="12.75">
      <c r="B213" s="236"/>
      <c r="C213" s="32" t="s">
        <v>193</v>
      </c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104"/>
      <c r="R213" s="66"/>
      <c r="S213" s="66"/>
    </row>
    <row r="214" spans="2:19" s="16" customFormat="1" ht="13.5" thickBot="1">
      <c r="B214" s="236"/>
      <c r="C214" s="32" t="s">
        <v>192</v>
      </c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104"/>
      <c r="R214" s="66"/>
      <c r="S214" s="66"/>
    </row>
    <row r="215" spans="2:19" s="16" customFormat="1" ht="13.5" thickBot="1">
      <c r="B215" s="238" t="s">
        <v>58</v>
      </c>
      <c r="C215" s="161" t="s">
        <v>147</v>
      </c>
      <c r="D215" s="53"/>
      <c r="E215" s="53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8"/>
      <c r="S215" s="52"/>
    </row>
    <row r="216" spans="2:19" s="16" customFormat="1" ht="12.75">
      <c r="B216" s="210" t="s">
        <v>299</v>
      </c>
      <c r="C216" s="211"/>
      <c r="D216" s="53"/>
      <c r="E216" s="53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52"/>
    </row>
    <row r="217" spans="2:19" s="16" customFormat="1" ht="13.5" thickBot="1">
      <c r="B217" s="236"/>
      <c r="C217" s="32" t="s">
        <v>78</v>
      </c>
      <c r="D217" s="193"/>
      <c r="E217" s="66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66"/>
    </row>
    <row r="218" spans="2:19" s="16" customFormat="1" ht="13.5" thickBot="1">
      <c r="B218" s="233" t="s">
        <v>59</v>
      </c>
      <c r="C218" s="213" t="s">
        <v>60</v>
      </c>
      <c r="D218" s="64"/>
      <c r="E218" s="64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52"/>
    </row>
    <row r="219" spans="2:19" s="16" customFormat="1" ht="12.75">
      <c r="B219" s="235" t="s">
        <v>276</v>
      </c>
      <c r="C219" s="126"/>
      <c r="D219" s="126"/>
      <c r="E219" s="53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52"/>
    </row>
    <row r="220" spans="2:19" s="16" customFormat="1" ht="12.75">
      <c r="B220" s="232"/>
      <c r="C220" s="241" t="s">
        <v>99</v>
      </c>
      <c r="D220" s="66"/>
      <c r="E220" s="66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66"/>
    </row>
    <row r="221" spans="2:19" s="16" customFormat="1" ht="12.75">
      <c r="B221" s="232"/>
      <c r="C221" s="242" t="s">
        <v>98</v>
      </c>
      <c r="D221" s="66"/>
      <c r="E221" s="66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66"/>
    </row>
    <row r="222" spans="2:19" s="16" customFormat="1" ht="12.75">
      <c r="B222" s="232"/>
      <c r="C222" s="242" t="s">
        <v>94</v>
      </c>
      <c r="D222" s="66"/>
      <c r="E222" s="66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66"/>
    </row>
    <row r="223" spans="2:19" s="16" customFormat="1" ht="12.75">
      <c r="B223" s="232"/>
      <c r="C223" s="242" t="s">
        <v>93</v>
      </c>
      <c r="D223" s="66"/>
      <c r="E223" s="66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66"/>
    </row>
    <row r="224" spans="2:19" ht="14.25">
      <c r="B224" s="236"/>
      <c r="C224" s="32" t="s">
        <v>100</v>
      </c>
      <c r="D224" s="105"/>
      <c r="E224" s="106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5" ht="15" thickBot="1">
      <c r="B225" s="236"/>
      <c r="C225" s="32"/>
      <c r="D225" s="243"/>
      <c r="E225" s="159"/>
    </row>
    <row r="226" spans="2:19" ht="21" thickBot="1" thickTop="1">
      <c r="B226" s="204" t="s">
        <v>150</v>
      </c>
      <c r="C226" s="205" t="s">
        <v>61</v>
      </c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</row>
    <row r="227" spans="2:19" s="176" customFormat="1" ht="15.75" thickBot="1">
      <c r="B227" s="167" t="s">
        <v>62</v>
      </c>
      <c r="C227" s="172" t="s">
        <v>101</v>
      </c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2:19" s="176" customFormat="1" ht="15.75" thickBot="1">
      <c r="B228" s="230" t="s">
        <v>275</v>
      </c>
      <c r="C228" s="126"/>
      <c r="D228" s="119"/>
      <c r="E228" s="119"/>
      <c r="F228" s="119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74"/>
    </row>
    <row r="229" spans="2:19" s="16" customFormat="1" ht="12.75">
      <c r="B229" s="244"/>
      <c r="C229" s="32" t="s">
        <v>179</v>
      </c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104"/>
      <c r="R229" s="68"/>
      <c r="S229" s="66"/>
    </row>
    <row r="230" spans="2:19" s="16" customFormat="1" ht="13.5" thickBot="1">
      <c r="B230" s="97"/>
      <c r="C230" s="241" t="s">
        <v>153</v>
      </c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104"/>
      <c r="R230" s="68"/>
      <c r="S230" s="66"/>
    </row>
    <row r="231" spans="2:19" s="16" customFormat="1" ht="13.5" thickBot="1">
      <c r="B231" s="160" t="s">
        <v>63</v>
      </c>
      <c r="C231" s="172" t="s">
        <v>152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198"/>
      <c r="R231" s="55"/>
      <c r="S231" s="52"/>
    </row>
    <row r="232" spans="2:19" s="16" customFormat="1" ht="12.75">
      <c r="B232" s="158" t="s">
        <v>275</v>
      </c>
      <c r="C232" s="126"/>
      <c r="D232" s="125"/>
      <c r="E232" s="125"/>
      <c r="F232" s="12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198"/>
      <c r="R232" s="55"/>
      <c r="S232" s="52"/>
    </row>
    <row r="233" spans="2:19" s="256" customFormat="1" ht="12.75">
      <c r="B233" s="254"/>
      <c r="C233" s="258" t="s">
        <v>157</v>
      </c>
      <c r="D233" s="272">
        <f aca="true" t="shared" si="30" ref="D233:S233">SUM(D234:D234)</f>
        <v>0</v>
      </c>
      <c r="E233" s="272">
        <f t="shared" si="30"/>
        <v>0</v>
      </c>
      <c r="F233" s="272">
        <f t="shared" si="30"/>
        <v>0</v>
      </c>
      <c r="G233" s="272">
        <f t="shared" si="30"/>
        <v>0</v>
      </c>
      <c r="H233" s="272">
        <f t="shared" si="30"/>
        <v>0</v>
      </c>
      <c r="I233" s="272">
        <f t="shared" si="30"/>
        <v>0</v>
      </c>
      <c r="J233" s="272">
        <f t="shared" si="30"/>
        <v>0</v>
      </c>
      <c r="K233" s="272">
        <f t="shared" si="30"/>
        <v>0</v>
      </c>
      <c r="L233" s="272">
        <f t="shared" si="30"/>
        <v>0</v>
      </c>
      <c r="M233" s="272">
        <f t="shared" si="30"/>
        <v>0</v>
      </c>
      <c r="N233" s="272">
        <f t="shared" si="30"/>
        <v>0</v>
      </c>
      <c r="O233" s="272">
        <f t="shared" si="30"/>
        <v>0</v>
      </c>
      <c r="P233" s="272">
        <f t="shared" si="30"/>
        <v>0</v>
      </c>
      <c r="Q233" s="272">
        <f t="shared" si="30"/>
        <v>0</v>
      </c>
      <c r="R233" s="272">
        <f t="shared" si="30"/>
        <v>0</v>
      </c>
      <c r="S233" s="272">
        <f t="shared" si="30"/>
        <v>0</v>
      </c>
    </row>
    <row r="234" spans="2:19" s="16" customFormat="1" ht="14.25">
      <c r="B234" s="159"/>
      <c r="C234" s="32" t="s">
        <v>227</v>
      </c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245"/>
      <c r="P234" s="68"/>
      <c r="Q234" s="209"/>
      <c r="R234" s="66"/>
      <c r="S234" s="66"/>
    </row>
    <row r="235" spans="2:19" s="16" customFormat="1" ht="15" thickBot="1">
      <c r="B235" s="159"/>
      <c r="C235" s="32" t="s">
        <v>228</v>
      </c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245"/>
      <c r="P235" s="68"/>
      <c r="Q235" s="209"/>
      <c r="R235" s="66"/>
      <c r="S235" s="66"/>
    </row>
    <row r="236" spans="2:19" s="16" customFormat="1" ht="13.5" thickBot="1">
      <c r="B236" s="160" t="s">
        <v>64</v>
      </c>
      <c r="C236" s="161" t="s">
        <v>151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198"/>
      <c r="P236" s="53"/>
      <c r="Q236" s="53"/>
      <c r="R236" s="53"/>
      <c r="S236" s="52"/>
    </row>
    <row r="237" spans="2:19" s="16" customFormat="1" ht="12.75">
      <c r="B237" s="246" t="s">
        <v>302</v>
      </c>
      <c r="C237" s="247"/>
      <c r="D237" s="12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198"/>
      <c r="P237" s="53"/>
      <c r="Q237" s="53"/>
      <c r="R237" s="53"/>
      <c r="S237" s="52"/>
    </row>
    <row r="238" spans="2:19" s="16" customFormat="1" ht="13.5" thickBot="1">
      <c r="B238" s="159"/>
      <c r="C238" s="32" t="s">
        <v>95</v>
      </c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245"/>
      <c r="P238" s="66"/>
      <c r="Q238" s="66"/>
      <c r="R238" s="66"/>
      <c r="S238" s="66"/>
    </row>
    <row r="239" spans="2:19" s="16" customFormat="1" ht="13.5" thickBot="1">
      <c r="B239" s="167" t="s">
        <v>65</v>
      </c>
      <c r="C239" s="172" t="s">
        <v>154</v>
      </c>
      <c r="D239" s="74"/>
      <c r="E239" s="74"/>
      <c r="F239" s="74"/>
      <c r="G239" s="74"/>
      <c r="H239" s="74"/>
      <c r="I239" s="74"/>
      <c r="J239" s="35"/>
      <c r="K239" s="35"/>
      <c r="L239" s="35"/>
      <c r="M239" s="35"/>
      <c r="N239" s="35"/>
      <c r="O239" s="198"/>
      <c r="P239" s="53"/>
      <c r="Q239" s="53"/>
      <c r="R239" s="53"/>
      <c r="S239" s="52"/>
    </row>
    <row r="240" spans="2:19" s="16" customFormat="1" ht="12.75">
      <c r="B240" s="218" t="s">
        <v>303</v>
      </c>
      <c r="C240" s="219"/>
      <c r="D240" s="147"/>
      <c r="E240" s="147"/>
      <c r="F240" s="147"/>
      <c r="G240" s="147"/>
      <c r="H240" s="35"/>
      <c r="I240" s="35"/>
      <c r="J240" s="35"/>
      <c r="K240" s="35"/>
      <c r="L240" s="35"/>
      <c r="M240" s="35"/>
      <c r="N240" s="35"/>
      <c r="O240" s="198"/>
      <c r="P240" s="53"/>
      <c r="Q240" s="53"/>
      <c r="R240" s="53"/>
      <c r="S240" s="52"/>
    </row>
    <row r="241" spans="3:19" s="16" customFormat="1" ht="12.75">
      <c r="C241" s="32" t="s">
        <v>156</v>
      </c>
      <c r="D241" s="115"/>
      <c r="E241" s="115"/>
      <c r="F241" s="115"/>
      <c r="G241" s="115"/>
      <c r="H241" s="115"/>
      <c r="I241" s="115"/>
      <c r="J241" s="40"/>
      <c r="K241" s="40"/>
      <c r="L241" s="40"/>
      <c r="M241" s="40"/>
      <c r="N241" s="40"/>
      <c r="O241" s="40"/>
      <c r="P241" s="40"/>
      <c r="Q241" s="104"/>
      <c r="R241" s="66"/>
      <c r="S241" s="66"/>
    </row>
    <row r="242" spans="2:19" s="256" customFormat="1" ht="13.5" thickBot="1">
      <c r="B242" s="257"/>
      <c r="C242" s="258" t="s">
        <v>109</v>
      </c>
      <c r="D242" s="259"/>
      <c r="E242" s="259"/>
      <c r="F242" s="259"/>
      <c r="G242" s="259"/>
      <c r="H242" s="259"/>
      <c r="I242" s="259"/>
      <c r="J242" s="270" t="e">
        <f aca="true" t="shared" si="31" ref="J242:S242">(J241/J12)*1000</f>
        <v>#DIV/0!</v>
      </c>
      <c r="K242" s="270" t="e">
        <f t="shared" si="31"/>
        <v>#DIV/0!</v>
      </c>
      <c r="L242" s="270" t="e">
        <f t="shared" si="31"/>
        <v>#DIV/0!</v>
      </c>
      <c r="M242" s="270" t="e">
        <f t="shared" si="31"/>
        <v>#DIV/0!</v>
      </c>
      <c r="N242" s="270" t="e">
        <f t="shared" si="31"/>
        <v>#DIV/0!</v>
      </c>
      <c r="O242" s="270" t="e">
        <f t="shared" si="31"/>
        <v>#DIV/0!</v>
      </c>
      <c r="P242" s="270" t="e">
        <f t="shared" si="31"/>
        <v>#DIV/0!</v>
      </c>
      <c r="Q242" s="270" t="e">
        <f t="shared" si="31"/>
        <v>#DIV/0!</v>
      </c>
      <c r="R242" s="270" t="e">
        <f t="shared" si="31"/>
        <v>#DIV/0!</v>
      </c>
      <c r="S242" s="270" t="e">
        <f t="shared" si="31"/>
        <v>#DIV/0!</v>
      </c>
    </row>
    <row r="243" spans="2:19" s="16" customFormat="1" ht="13.5" thickBot="1">
      <c r="B243" s="167" t="s">
        <v>67</v>
      </c>
      <c r="C243" s="172" t="s">
        <v>230</v>
      </c>
      <c r="D243" s="248"/>
      <c r="E243" s="248"/>
      <c r="F243" s="248"/>
      <c r="G243" s="248"/>
      <c r="H243" s="248"/>
      <c r="I243" s="248"/>
      <c r="J243" s="144"/>
      <c r="K243" s="199"/>
      <c r="L243" s="199"/>
      <c r="M243" s="199"/>
      <c r="N243" s="199"/>
      <c r="O243" s="199"/>
      <c r="P243" s="199"/>
      <c r="Q243" s="226"/>
      <c r="R243" s="52"/>
      <c r="S243" s="52"/>
    </row>
    <row r="244" spans="2:19" s="16" customFormat="1" ht="12.75">
      <c r="B244" s="218" t="s">
        <v>304</v>
      </c>
      <c r="C244" s="219"/>
      <c r="D244" s="202"/>
      <c r="E244" s="202"/>
      <c r="F244" s="202"/>
      <c r="G244" s="202"/>
      <c r="H244" s="144"/>
      <c r="I244" s="144"/>
      <c r="J244" s="144"/>
      <c r="K244" s="199"/>
      <c r="L244" s="199"/>
      <c r="M244" s="199"/>
      <c r="N244" s="199"/>
      <c r="O244" s="199"/>
      <c r="P244" s="199"/>
      <c r="Q244" s="226"/>
      <c r="R244" s="52"/>
      <c r="S244" s="52"/>
    </row>
    <row r="245" spans="3:19" s="16" customFormat="1" ht="12.75">
      <c r="C245" s="32" t="s">
        <v>231</v>
      </c>
      <c r="D245" s="115"/>
      <c r="E245" s="115"/>
      <c r="F245" s="115"/>
      <c r="G245" s="115"/>
      <c r="H245" s="115"/>
      <c r="I245" s="115"/>
      <c r="J245" s="40"/>
      <c r="K245" s="40"/>
      <c r="L245" s="40"/>
      <c r="M245" s="40"/>
      <c r="N245" s="40"/>
      <c r="O245" s="40"/>
      <c r="P245" s="40"/>
      <c r="Q245" s="104"/>
      <c r="R245" s="66"/>
      <c r="S245" s="66"/>
    </row>
    <row r="246" spans="2:19" s="256" customFormat="1" ht="13.5" thickBot="1">
      <c r="B246" s="257"/>
      <c r="C246" s="258" t="s">
        <v>109</v>
      </c>
      <c r="D246" s="259"/>
      <c r="E246" s="259"/>
      <c r="F246" s="259"/>
      <c r="G246" s="259"/>
      <c r="H246" s="259"/>
      <c r="I246" s="259"/>
      <c r="J246" s="270" t="e">
        <f aca="true" t="shared" si="32" ref="J246:S246">(J245/J12)*100</f>
        <v>#DIV/0!</v>
      </c>
      <c r="K246" s="270" t="e">
        <f t="shared" si="32"/>
        <v>#DIV/0!</v>
      </c>
      <c r="L246" s="270" t="e">
        <f t="shared" si="32"/>
        <v>#DIV/0!</v>
      </c>
      <c r="M246" s="270" t="e">
        <f t="shared" si="32"/>
        <v>#DIV/0!</v>
      </c>
      <c r="N246" s="270" t="e">
        <f t="shared" si="32"/>
        <v>#DIV/0!</v>
      </c>
      <c r="O246" s="270" t="e">
        <f t="shared" si="32"/>
        <v>#DIV/0!</v>
      </c>
      <c r="P246" s="270" t="e">
        <f t="shared" si="32"/>
        <v>#DIV/0!</v>
      </c>
      <c r="Q246" s="270" t="e">
        <f t="shared" si="32"/>
        <v>#DIV/0!</v>
      </c>
      <c r="R246" s="270" t="e">
        <f t="shared" si="32"/>
        <v>#DIV/0!</v>
      </c>
      <c r="S246" s="270" t="e">
        <f t="shared" si="32"/>
        <v>#DIV/0!</v>
      </c>
    </row>
    <row r="247" spans="2:19" s="16" customFormat="1" ht="13.5" thickBot="1">
      <c r="B247" s="167" t="s">
        <v>68</v>
      </c>
      <c r="C247" s="172" t="s">
        <v>181</v>
      </c>
      <c r="D247" s="248"/>
      <c r="E247" s="248"/>
      <c r="F247" s="248"/>
      <c r="G247" s="248"/>
      <c r="H247" s="248"/>
      <c r="I247" s="248"/>
      <c r="J247" s="144"/>
      <c r="K247" s="199"/>
      <c r="L247" s="199"/>
      <c r="M247" s="199"/>
      <c r="N247" s="199"/>
      <c r="O247" s="199"/>
      <c r="P247" s="199"/>
      <c r="Q247" s="226"/>
      <c r="R247" s="52"/>
      <c r="S247" s="52"/>
    </row>
    <row r="248" spans="2:19" s="16" customFormat="1" ht="12.75">
      <c r="B248" s="218" t="s">
        <v>305</v>
      </c>
      <c r="C248" s="219"/>
      <c r="D248" s="202"/>
      <c r="E248" s="202"/>
      <c r="F248" s="202"/>
      <c r="G248" s="202"/>
      <c r="H248" s="144"/>
      <c r="I248" s="144"/>
      <c r="J248" s="144"/>
      <c r="K248" s="199"/>
      <c r="L248" s="199"/>
      <c r="M248" s="199"/>
      <c r="N248" s="199"/>
      <c r="O248" s="199"/>
      <c r="P248" s="199"/>
      <c r="Q248" s="226"/>
      <c r="R248" s="52"/>
      <c r="S248" s="52"/>
    </row>
    <row r="249" spans="3:19" s="16" customFormat="1" ht="12.75">
      <c r="C249" s="32" t="s">
        <v>155</v>
      </c>
      <c r="D249" s="115"/>
      <c r="E249" s="115"/>
      <c r="F249" s="115"/>
      <c r="G249" s="115"/>
      <c r="H249" s="115"/>
      <c r="I249" s="115"/>
      <c r="J249" s="40"/>
      <c r="K249" s="40"/>
      <c r="L249" s="40"/>
      <c r="M249" s="40"/>
      <c r="N249" s="40"/>
      <c r="O249" s="40"/>
      <c r="P249" s="40"/>
      <c r="Q249" s="104"/>
      <c r="R249" s="66"/>
      <c r="S249" s="66"/>
    </row>
    <row r="250" spans="2:19" s="256" customFormat="1" ht="13.5" thickBot="1">
      <c r="B250" s="257"/>
      <c r="C250" s="258" t="s">
        <v>109</v>
      </c>
      <c r="D250" s="259"/>
      <c r="E250" s="259"/>
      <c r="F250" s="259"/>
      <c r="G250" s="259"/>
      <c r="H250" s="259"/>
      <c r="I250" s="259"/>
      <c r="J250" s="270" t="e">
        <f aca="true" t="shared" si="33" ref="J250:S250">(J249/J12)*100</f>
        <v>#DIV/0!</v>
      </c>
      <c r="K250" s="270" t="e">
        <f t="shared" si="33"/>
        <v>#DIV/0!</v>
      </c>
      <c r="L250" s="270" t="e">
        <f t="shared" si="33"/>
        <v>#DIV/0!</v>
      </c>
      <c r="M250" s="270" t="e">
        <f t="shared" si="33"/>
        <v>#DIV/0!</v>
      </c>
      <c r="N250" s="270" t="e">
        <f t="shared" si="33"/>
        <v>#DIV/0!</v>
      </c>
      <c r="O250" s="270" t="e">
        <f t="shared" si="33"/>
        <v>#DIV/0!</v>
      </c>
      <c r="P250" s="270" t="e">
        <f t="shared" si="33"/>
        <v>#DIV/0!</v>
      </c>
      <c r="Q250" s="270" t="e">
        <f t="shared" si="33"/>
        <v>#DIV/0!</v>
      </c>
      <c r="R250" s="270" t="e">
        <f t="shared" si="33"/>
        <v>#DIV/0!</v>
      </c>
      <c r="S250" s="270" t="e">
        <f t="shared" si="33"/>
        <v>#DIV/0!</v>
      </c>
    </row>
    <row r="251" spans="2:19" s="16" customFormat="1" ht="13.5" thickBot="1">
      <c r="B251" s="160" t="s">
        <v>69</v>
      </c>
      <c r="C251" s="161" t="s">
        <v>182</v>
      </c>
      <c r="D251" s="73"/>
      <c r="E251" s="73"/>
      <c r="F251" s="73"/>
      <c r="G251" s="73"/>
      <c r="H251" s="37"/>
      <c r="I251" s="37"/>
      <c r="J251" s="35"/>
      <c r="K251" s="35"/>
      <c r="L251" s="35"/>
      <c r="M251" s="35"/>
      <c r="N251" s="35"/>
      <c r="O251" s="35"/>
      <c r="P251" s="35"/>
      <c r="Q251" s="198"/>
      <c r="R251" s="53"/>
      <c r="S251" s="52"/>
    </row>
    <row r="252" spans="2:19" s="16" customFormat="1" ht="12.75">
      <c r="B252" s="158" t="s">
        <v>306</v>
      </c>
      <c r="C252" s="163"/>
      <c r="D252" s="126"/>
      <c r="E252" s="144"/>
      <c r="F252" s="144"/>
      <c r="G252" s="144"/>
      <c r="H252" s="35"/>
      <c r="I252" s="35"/>
      <c r="J252" s="35"/>
      <c r="K252" s="35"/>
      <c r="L252" s="35"/>
      <c r="M252" s="35"/>
      <c r="N252" s="35"/>
      <c r="O252" s="35"/>
      <c r="P252" s="35"/>
      <c r="Q252" s="198"/>
      <c r="R252" s="53"/>
      <c r="S252" s="52"/>
    </row>
    <row r="253" spans="2:19" s="16" customFormat="1" ht="13.5" thickBot="1">
      <c r="B253" s="159"/>
      <c r="C253" s="32" t="s">
        <v>157</v>
      </c>
      <c r="D253" s="76"/>
      <c r="E253" s="76"/>
      <c r="F253" s="76"/>
      <c r="G253" s="76"/>
      <c r="H253" s="40"/>
      <c r="I253" s="40"/>
      <c r="J253" s="40"/>
      <c r="K253" s="40"/>
      <c r="L253" s="40"/>
      <c r="M253" s="40"/>
      <c r="N253" s="40"/>
      <c r="O253" s="40"/>
      <c r="P253" s="40"/>
      <c r="Q253" s="245"/>
      <c r="R253" s="66"/>
      <c r="S253" s="66"/>
    </row>
    <row r="254" spans="2:19" s="16" customFormat="1" ht="13.5" thickBot="1">
      <c r="B254" s="160" t="s">
        <v>70</v>
      </c>
      <c r="C254" s="161" t="s">
        <v>158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198"/>
      <c r="R254" s="53"/>
      <c r="S254" s="52"/>
    </row>
    <row r="255" spans="2:19" s="16" customFormat="1" ht="12.75">
      <c r="B255" s="158" t="s">
        <v>279</v>
      </c>
      <c r="C255" s="163"/>
      <c r="D255" s="12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198"/>
      <c r="R255" s="53"/>
      <c r="S255" s="52"/>
    </row>
    <row r="256" spans="2:19" s="16" customFormat="1" ht="13.5" thickBot="1">
      <c r="B256" s="159"/>
      <c r="C256" s="32" t="s">
        <v>66</v>
      </c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245"/>
      <c r="R256" s="66"/>
      <c r="S256" s="66"/>
    </row>
    <row r="257" spans="2:19" s="16" customFormat="1" ht="13.5" thickBot="1">
      <c r="B257" s="167" t="s">
        <v>71</v>
      </c>
      <c r="C257" s="172" t="s">
        <v>73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198"/>
      <c r="R257" s="53"/>
      <c r="S257" s="52"/>
    </row>
    <row r="258" spans="2:19" s="16" customFormat="1" ht="12.75">
      <c r="B258" s="170" t="s">
        <v>307</v>
      </c>
      <c r="C258" s="126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198"/>
      <c r="R258" s="53"/>
      <c r="S258" s="52"/>
    </row>
    <row r="259" spans="3:19" s="16" customFormat="1" ht="12.75">
      <c r="C259" s="32" t="s">
        <v>160</v>
      </c>
      <c r="D259" s="66"/>
      <c r="E259" s="66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66"/>
    </row>
    <row r="260" spans="2:19" s="16" customFormat="1" ht="12.75">
      <c r="B260" s="97"/>
      <c r="C260" s="32" t="s">
        <v>159</v>
      </c>
      <c r="D260" s="66"/>
      <c r="E260" s="66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66"/>
    </row>
    <row r="261" spans="2:18" s="16" customFormat="1" ht="13.5" thickBot="1">
      <c r="B261" s="97"/>
      <c r="C261" s="3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9" s="16" customFormat="1" ht="13.5" thickBot="1">
      <c r="B262" s="160" t="s">
        <v>72</v>
      </c>
      <c r="C262" s="249" t="s">
        <v>161</v>
      </c>
      <c r="D262" s="250"/>
      <c r="E262" s="250"/>
      <c r="F262" s="250"/>
      <c r="G262" s="250"/>
      <c r="H262" s="250"/>
      <c r="I262" s="72"/>
      <c r="J262" s="72"/>
      <c r="K262" s="72"/>
      <c r="L262" s="72"/>
      <c r="M262" s="72"/>
      <c r="N262" s="72"/>
      <c r="O262" s="72"/>
      <c r="P262" s="72"/>
      <c r="Q262" s="164"/>
      <c r="R262" s="53"/>
      <c r="S262" s="52"/>
    </row>
    <row r="263" spans="2:19" s="16" customFormat="1" ht="12.75">
      <c r="B263" s="149" t="s">
        <v>309</v>
      </c>
      <c r="C263" s="150"/>
      <c r="D263" s="148"/>
      <c r="E263" s="148"/>
      <c r="F263" s="148"/>
      <c r="G263" s="148"/>
      <c r="H263" s="144"/>
      <c r="I263" s="72"/>
      <c r="J263" s="72"/>
      <c r="K263" s="72"/>
      <c r="L263" s="72"/>
      <c r="M263" s="72"/>
      <c r="N263" s="72"/>
      <c r="O263" s="72"/>
      <c r="P263" s="72"/>
      <c r="Q263" s="164"/>
      <c r="R263" s="53"/>
      <c r="S263" s="52"/>
    </row>
    <row r="264" spans="2:19" s="25" customFormat="1" ht="14.25">
      <c r="B264" s="159"/>
      <c r="C264" s="32" t="s">
        <v>162</v>
      </c>
      <c r="D264" s="115"/>
      <c r="E264" s="24"/>
      <c r="F264" s="24"/>
      <c r="G264" s="24"/>
      <c r="H264" s="24"/>
      <c r="I264" s="108"/>
      <c r="J264" s="108"/>
      <c r="K264" s="108"/>
      <c r="L264" s="108"/>
      <c r="M264" s="108"/>
      <c r="N264" s="108"/>
      <c r="O264" s="108"/>
      <c r="P264" s="108"/>
      <c r="Q264" s="109"/>
      <c r="R264" s="71"/>
      <c r="S264" s="251"/>
    </row>
    <row r="265" spans="2:17" s="25" customFormat="1" ht="14.25">
      <c r="B265" s="159"/>
      <c r="C265" s="16"/>
      <c r="D265" s="115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52"/>
    </row>
  </sheetData>
  <sheetProtection password="DA21" sheet="1" insertRows="0" insertHyperlinks="0" deleteRows="0"/>
  <mergeCells count="1">
    <mergeCell ref="B1:C1"/>
  </mergeCells>
  <hyperlinks>
    <hyperlink ref="D207:O207" location="Tabelid!A70" display="Tabel"/>
    <hyperlink ref="D207:R207" location="'-tabelid-'!A65" display="Tabel"/>
    <hyperlink ref="B15:D15" r:id="rId1" display="Allikas: Statistikaameti Statistika andmebaas, tabel RV0291"/>
    <hyperlink ref="B6:D6" r:id="rId2" display="Allikas: Statistikaameti Statistika andmebaas, tabel RV0282 "/>
    <hyperlink ref="B18:D18" r:id="rId3" display="Allikas: Statistikaameti Statistika andmebaas, tabel RV0291 "/>
    <hyperlink ref="B21:C21" r:id="rId4" display="Allikas: Statistikaameti Statistika andmebaas, tabel RR31"/>
    <hyperlink ref="B25:C25" r:id="rId5" display="Allikas: Statistikaameti Statistika andmebaas, tabel RR36"/>
    <hyperlink ref="B29:D29" r:id="rId6" display="Allikas: Statistikaameti Statistika andmebaas, tabel RV112"/>
    <hyperlink ref="B35:D35" r:id="rId7" display="Allikas: Statistikaameti Statistika andmebaas, tabel RV49"/>
    <hyperlink ref="B43:D43" r:id="rId8" display="Allikas: Statistikaameti Statistika andmebaas, tabel RV06"/>
    <hyperlink ref="C46:D46" r:id="rId9" display="Allikas: Statistikaameti Statistika andmebaas, tabel RV0222 "/>
    <hyperlink ref="B50:F50" r:id="rId10" display="Allikas: Tervise Arengu Instituudi Tervisestatistika andmebaas, tabel SR02"/>
    <hyperlink ref="B60:D60" r:id="rId11" display="Allikas: Statistikaameti Statistika andmebaas, tabel RVR01"/>
    <hyperlink ref="B64:D64" r:id="rId12" display="Allikas: Statistikaameti Statistika andmebaas, tabel RVR01"/>
    <hyperlink ref="B68:D68" r:id="rId13" display="Allikas: Statistikaameti Statistika andmebaas, tabel RVR01"/>
    <hyperlink ref="B72:D72" r:id="rId14" display="Allikas: Statistikaameti Statistika andmebaas, tabel RL301"/>
    <hyperlink ref="B73:D73" r:id="rId15" display="Allikas: Statistikaameti Statistika andmebaas, tabel RL0301"/>
    <hyperlink ref="B81:F81" r:id="rId16" display="Allikas: Tervise Arengu Instituudi Tervisestatistika andmebaas, tabel SD30"/>
    <hyperlink ref="B89:F89" r:id="rId17" display="Allikas: Tervise Arengu Instituudi Tervisestatistika andmebaas, tabel SD30"/>
    <hyperlink ref="B97:F97" r:id="rId18" display="Allikas: Tervise Arengu Instituudi Tervisestatistika andmebaas, tabel SD30"/>
    <hyperlink ref="B122:C122" r:id="rId19" display="Allikas: Statistikaameti Statistika andmebaas, tabel ER32"/>
    <hyperlink ref="B129:D129" r:id="rId20" display="Allikas: Statistikaameti Statistika andmebaas, tabel TT4645"/>
    <hyperlink ref="B132:D132" r:id="rId21" display="Allikas: Statistikaameti Statistika andmebaas, tabel TT4645"/>
    <hyperlink ref="B135:C135" r:id="rId22" display="Allikas: Statistikaameti Statistika andmebaas, tabel RR02"/>
    <hyperlink ref="B139:D139" r:id="rId23" display="Allikas: Statistikaameti statistika andmebaas, tabel ST005"/>
    <hyperlink ref="B145:C145" r:id="rId24" display="Statistikaameti Statistika andmebaas, tabel RV063"/>
    <hyperlink ref="B151:D151" r:id="rId25" display="Allikas: Statistikaameti Statistika andmebaas, tabel TT4647"/>
    <hyperlink ref="B154:C154" r:id="rId26" display="Allikas: Haigekassa statistika"/>
    <hyperlink ref="B175:C175" r:id="rId27" display="Statistikaameti Statistika andmebaas, tabel SK42"/>
    <hyperlink ref="B178:C178" r:id="rId28" display="Statistikaameti Statistika andmebaas, tabel SK42"/>
    <hyperlink ref="B181:C181" r:id="rId29" display="Allikas: Naabrivalve kodulehekülg "/>
    <hyperlink ref="B186:D186" r:id="rId30" display="Allikas: Statistikaameti Statistika andmebaas, tabel RV0282"/>
    <hyperlink ref="B197:F197" r:id="rId31" display="Allikas: Tervise Arengu Instituudi Tervisestatistika andmebaas, tabel TEA01"/>
    <hyperlink ref="B200:F200" r:id="rId32" display="Allikas: Tervise Arengu Instituudi Tervisestatistika andmebaas, tabel TEA02"/>
    <hyperlink ref="B203:C203" r:id="rId33" display="Allikas: Eesti Hariduse Infosüsteem "/>
    <hyperlink ref="B219:D219" r:id="rId34" display="Allikas: Statistikaameti Statistika andmebaas, tabel RV52"/>
    <hyperlink ref="B228:F228" r:id="rId35" display="Allikas: Tervise Arengu Instituudi Tervisestatistika andmebaas, tabel LO02"/>
    <hyperlink ref="B232:F232" r:id="rId36" display="Allikas: Tervise Arengu Instituudi Tervisestatistika andmebaas, tabel LO02"/>
    <hyperlink ref="B255:D255" r:id="rId37" display="Allikas: Statistikaameti Statistika andmebaas, tabel JS45"/>
    <hyperlink ref="B193:C193" r:id="rId38" display="Allikas: EHIS"/>
    <hyperlink ref="B106:C106" r:id="rId39" display="Allikas: Terviseamet, kohalikud perearstid"/>
    <hyperlink ref="B252:D252" r:id="rId40" display="Allikas: Päring Päästekeskuste piirkondlikest ennetusbüroodest"/>
    <hyperlink ref="B258:C258" r:id="rId41" display="Allikas: Päring Tööinspektsioonist"/>
    <hyperlink ref="B107:E107" r:id="rId42" display="Allikas: Tervise Arengu Instituudi Tervisestatistika andmebaas, tabel TB40"/>
    <hyperlink ref="B263" r:id="rId43" display="Allikas: TAI tervisestatistika andmebaas, tabel TEA03"/>
    <hyperlink ref="B263:C263" r:id="rId44" display="Allikas: TAI tervisestatistika andmebaas, tabel TEA0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47"/>
  <ignoredErrors>
    <ignoredError sqref="B262 B117:B118 B220:B223 B48 B59 B62:B63 B66:B67 B70 B83 B109 B111:B112 B114:B115 B124:B128 B131 B137:B138 B144 B147 B150 B156 B160:B161 B165:B167 B180 B171:B174 B177 B218 B260" twoDigitTextYear="1"/>
    <ignoredError sqref="P173 H173:M173 H167:M167" unlockedFormula="1"/>
    <ignoredError sqref="D191:J191" formulaRange="1" unlockedFormula="1"/>
  </ignoredErrors>
  <legacyDrawing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80" customWidth="1"/>
  </cols>
  <sheetData>
    <row r="1" s="81" customFormat="1" ht="15.75">
      <c r="A1" s="81" t="s">
        <v>167</v>
      </c>
    </row>
    <row r="51" s="81" customFormat="1" ht="15.75">
      <c r="A51" s="81" t="s">
        <v>168</v>
      </c>
    </row>
    <row r="85" s="81" customFormat="1" ht="15.75">
      <c r="A85" s="81" t="s">
        <v>170</v>
      </c>
    </row>
    <row r="135" s="88" customFormat="1" ht="15.75">
      <c r="A135" s="88" t="s">
        <v>215</v>
      </c>
    </row>
    <row r="136" s="87" customFormat="1" ht="15.75"/>
    <row r="185" s="88" customFormat="1" ht="15.75">
      <c r="A185" s="88" t="s">
        <v>216</v>
      </c>
    </row>
    <row r="235" s="88" customFormat="1" ht="15.75">
      <c r="A235" s="88" t="s">
        <v>217</v>
      </c>
    </row>
    <row r="285" s="81" customFormat="1" ht="15.75">
      <c r="A285" s="81" t="s">
        <v>171</v>
      </c>
    </row>
    <row r="367" s="81" customFormat="1" ht="15.75">
      <c r="A367" s="81" t="s">
        <v>173</v>
      </c>
    </row>
    <row r="481" s="81" customFormat="1" ht="15.75">
      <c r="A481" s="81" t="s">
        <v>174</v>
      </c>
    </row>
    <row r="579" s="81" customFormat="1" ht="15.75">
      <c r="A579" s="81" t="s">
        <v>178</v>
      </c>
    </row>
    <row r="661" s="81" customFormat="1" ht="15.75">
      <c r="A661" s="81" t="s">
        <v>180</v>
      </c>
    </row>
    <row r="711" s="81" customFormat="1" ht="15.75">
      <c r="A711" s="81" t="s">
        <v>185</v>
      </c>
    </row>
    <row r="777" s="81" customFormat="1" ht="15.75">
      <c r="A777" s="81" t="s">
        <v>183</v>
      </c>
    </row>
    <row r="795" s="81" customFormat="1" ht="15.75">
      <c r="A795" s="81" t="s">
        <v>184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209"/>
  <sheetViews>
    <sheetView zoomScale="90" zoomScaleNormal="90" zoomScalePageLayoutView="0" workbookViewId="0" topLeftCell="A1">
      <pane ySplit="3" topLeftCell="A153" activePane="bottomLeft" state="frozen"/>
      <selection pane="topLeft" activeCell="A1" sqref="A1"/>
      <selection pane="bottomLeft" activeCell="N163" sqref="N163"/>
    </sheetView>
  </sheetViews>
  <sheetFormatPr defaultColWidth="9.140625" defaultRowHeight="15"/>
  <cols>
    <col min="1" max="1" width="2.421875" style="260" customWidth="1"/>
    <col min="2" max="2" width="6.00390625" style="422" customWidth="1"/>
    <col min="3" max="3" width="38.57421875" style="110" customWidth="1"/>
    <col min="4" max="5" width="8.57421875" style="110" customWidth="1"/>
    <col min="6" max="12" width="8.57421875" style="260" customWidth="1"/>
    <col min="13" max="13" width="8.421875" style="260" customWidth="1"/>
    <col min="14" max="14" width="10.00390625" style="260" customWidth="1"/>
    <col min="15" max="18" width="8.57421875" style="260" customWidth="1"/>
    <col min="19" max="25" width="8.7109375" style="260" customWidth="1"/>
    <col min="26" max="16384" width="9.140625" style="260" customWidth="1"/>
  </cols>
  <sheetData>
    <row r="1" spans="2:18" ht="18">
      <c r="B1" s="425" t="s">
        <v>169</v>
      </c>
      <c r="C1" s="425"/>
      <c r="D1" s="273"/>
      <c r="E1" s="274"/>
      <c r="F1" s="275"/>
      <c r="H1" s="276"/>
      <c r="I1" s="277"/>
      <c r="K1" s="96"/>
      <c r="N1" s="278"/>
      <c r="O1" s="278"/>
      <c r="Q1" s="278"/>
      <c r="R1" s="279"/>
    </row>
    <row r="2" spans="2:18" ht="16.5" thickBot="1">
      <c r="B2" s="280"/>
      <c r="C2" s="281"/>
      <c r="D2" s="273"/>
      <c r="E2" s="274"/>
      <c r="F2" s="275"/>
      <c r="H2" s="282"/>
      <c r="I2" s="283"/>
      <c r="J2" s="284"/>
      <c r="K2" s="284"/>
      <c r="R2" s="259"/>
    </row>
    <row r="3" spans="2:20" ht="21" thickBot="1" thickTop="1">
      <c r="B3" s="285"/>
      <c r="C3" s="286"/>
      <c r="D3" s="287">
        <v>2000</v>
      </c>
      <c r="E3" s="287">
        <v>2001</v>
      </c>
      <c r="F3" s="287">
        <v>2002</v>
      </c>
      <c r="G3" s="287">
        <v>2003</v>
      </c>
      <c r="H3" s="287">
        <v>2004</v>
      </c>
      <c r="I3" s="287">
        <v>2005</v>
      </c>
      <c r="J3" s="287">
        <v>2006</v>
      </c>
      <c r="K3" s="287">
        <v>2007</v>
      </c>
      <c r="L3" s="287">
        <v>2008</v>
      </c>
      <c r="M3" s="287">
        <v>2009</v>
      </c>
      <c r="N3" s="287">
        <v>2010</v>
      </c>
      <c r="O3" s="287">
        <v>2011</v>
      </c>
      <c r="P3" s="288">
        <v>2012</v>
      </c>
      <c r="Q3" s="287">
        <v>2013</v>
      </c>
      <c r="R3" s="288">
        <v>2014</v>
      </c>
      <c r="S3" s="288">
        <v>2015</v>
      </c>
      <c r="T3" s="288">
        <v>2016</v>
      </c>
    </row>
    <row r="4" spans="2:20" ht="21" thickBot="1" thickTop="1">
      <c r="B4" s="285" t="s">
        <v>19</v>
      </c>
      <c r="C4" s="286" t="s">
        <v>20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290"/>
      <c r="R4" s="290"/>
      <c r="S4" s="290"/>
      <c r="T4" s="290"/>
    </row>
    <row r="5" spans="2:20" s="297" customFormat="1" ht="16.5" thickBot="1" thickTop="1">
      <c r="B5" s="292" t="s">
        <v>9</v>
      </c>
      <c r="C5" s="293" t="s">
        <v>111</v>
      </c>
      <c r="D5" s="294"/>
      <c r="E5" s="294"/>
      <c r="F5" s="294"/>
      <c r="G5" s="294"/>
      <c r="H5" s="3"/>
      <c r="I5" s="294"/>
      <c r="J5" s="294"/>
      <c r="K5" s="294"/>
      <c r="L5" s="294"/>
      <c r="M5" s="294"/>
      <c r="N5" s="294"/>
      <c r="O5" s="294"/>
      <c r="P5" s="295"/>
      <c r="Q5" s="295"/>
      <c r="R5" s="295"/>
      <c r="S5" s="295"/>
      <c r="T5" s="296"/>
    </row>
    <row r="6" spans="2:20" s="297" customFormat="1" ht="15">
      <c r="B6" s="117" t="s">
        <v>260</v>
      </c>
      <c r="C6" s="118"/>
      <c r="D6" s="121"/>
      <c r="E6" s="3"/>
      <c r="F6" s="294"/>
      <c r="G6" s="294"/>
      <c r="H6" s="3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6"/>
    </row>
    <row r="7" spans="2:20" ht="14.25">
      <c r="B7" s="257"/>
      <c r="C7" s="258" t="s">
        <v>252</v>
      </c>
      <c r="D7" s="142">
        <f aca="true" t="shared" si="0" ref="D7:R7">D8+D9</f>
        <v>1401250</v>
      </c>
      <c r="E7" s="142">
        <f t="shared" si="0"/>
        <v>1392720</v>
      </c>
      <c r="F7" s="142">
        <f t="shared" si="0"/>
        <v>1383510</v>
      </c>
      <c r="G7" s="142">
        <f t="shared" si="0"/>
        <v>1375190</v>
      </c>
      <c r="H7" s="142">
        <f t="shared" si="0"/>
        <v>1366250</v>
      </c>
      <c r="I7" s="142">
        <f t="shared" si="0"/>
        <v>1358850</v>
      </c>
      <c r="J7" s="142">
        <f t="shared" si="0"/>
        <v>1350700</v>
      </c>
      <c r="K7" s="142">
        <f t="shared" si="0"/>
        <v>1342920</v>
      </c>
      <c r="L7" s="142">
        <f t="shared" si="0"/>
        <v>1338440</v>
      </c>
      <c r="M7" s="142">
        <f t="shared" si="0"/>
        <v>1335740</v>
      </c>
      <c r="N7" s="142">
        <f t="shared" si="0"/>
        <v>1333290</v>
      </c>
      <c r="O7" s="142">
        <f t="shared" si="0"/>
        <v>1329660</v>
      </c>
      <c r="P7" s="142">
        <f t="shared" si="0"/>
        <v>1325217</v>
      </c>
      <c r="Q7" s="142">
        <f t="shared" si="0"/>
        <v>1320174</v>
      </c>
      <c r="R7" s="142">
        <f t="shared" si="0"/>
        <v>1315819</v>
      </c>
      <c r="S7" s="139">
        <v>1311759</v>
      </c>
      <c r="T7" s="298">
        <v>1311759</v>
      </c>
    </row>
    <row r="8" spans="2:20" ht="14.25">
      <c r="B8" s="257"/>
      <c r="C8" s="299" t="s">
        <v>112</v>
      </c>
      <c r="D8" s="300">
        <v>653080</v>
      </c>
      <c r="E8" s="300">
        <v>649070</v>
      </c>
      <c r="F8" s="300">
        <v>644300</v>
      </c>
      <c r="G8" s="300">
        <v>639990</v>
      </c>
      <c r="H8" s="300">
        <v>635450</v>
      </c>
      <c r="I8" s="300">
        <v>631710</v>
      </c>
      <c r="J8" s="300">
        <v>627930</v>
      </c>
      <c r="K8" s="300">
        <v>624260</v>
      </c>
      <c r="L8" s="300">
        <v>622050</v>
      </c>
      <c r="M8" s="300">
        <v>621320</v>
      </c>
      <c r="N8" s="300">
        <v>620800</v>
      </c>
      <c r="O8" s="300">
        <v>619700</v>
      </c>
      <c r="P8" s="300">
        <v>618138</v>
      </c>
      <c r="Q8" s="300">
        <v>616167</v>
      </c>
      <c r="R8" s="300">
        <v>614919</v>
      </c>
      <c r="S8" s="140">
        <v>614389</v>
      </c>
      <c r="T8" s="298">
        <v>616708</v>
      </c>
    </row>
    <row r="9" spans="2:20" ht="14.25">
      <c r="B9" s="259"/>
      <c r="C9" s="299" t="s">
        <v>113</v>
      </c>
      <c r="D9" s="300">
        <v>748170</v>
      </c>
      <c r="E9" s="300">
        <v>743650</v>
      </c>
      <c r="F9" s="300">
        <v>739210</v>
      </c>
      <c r="G9" s="300">
        <v>735200</v>
      </c>
      <c r="H9" s="300">
        <v>730800</v>
      </c>
      <c r="I9" s="300">
        <v>727140</v>
      </c>
      <c r="J9" s="300">
        <v>722770</v>
      </c>
      <c r="K9" s="300">
        <v>718660</v>
      </c>
      <c r="L9" s="300">
        <v>716390</v>
      </c>
      <c r="M9" s="300">
        <v>714420</v>
      </c>
      <c r="N9" s="300">
        <v>712490</v>
      </c>
      <c r="O9" s="300">
        <v>709960</v>
      </c>
      <c r="P9" s="300">
        <v>707079</v>
      </c>
      <c r="Q9" s="300">
        <v>704007</v>
      </c>
      <c r="R9" s="300">
        <v>700900</v>
      </c>
      <c r="S9" s="140">
        <v>698882</v>
      </c>
      <c r="T9" s="298">
        <v>699236</v>
      </c>
    </row>
    <row r="10" spans="2:20" ht="14.25">
      <c r="B10" s="254"/>
      <c r="C10" s="258" t="s">
        <v>253</v>
      </c>
      <c r="D10" s="142">
        <f aca="true" t="shared" si="1" ref="D10:Q10">(D7+E7)/2</f>
        <v>1396985</v>
      </c>
      <c r="E10" s="142">
        <f t="shared" si="1"/>
        <v>1388115</v>
      </c>
      <c r="F10" s="142">
        <f t="shared" si="1"/>
        <v>1379350</v>
      </c>
      <c r="G10" s="142">
        <f t="shared" si="1"/>
        <v>1370720</v>
      </c>
      <c r="H10" s="142">
        <f t="shared" si="1"/>
        <v>1362550</v>
      </c>
      <c r="I10" s="142">
        <f t="shared" si="1"/>
        <v>1354775</v>
      </c>
      <c r="J10" s="142">
        <f t="shared" si="1"/>
        <v>1346810</v>
      </c>
      <c r="K10" s="142">
        <f t="shared" si="1"/>
        <v>1340680</v>
      </c>
      <c r="L10" s="142">
        <f t="shared" si="1"/>
        <v>1337090</v>
      </c>
      <c r="M10" s="142">
        <f t="shared" si="1"/>
        <v>1334515</v>
      </c>
      <c r="N10" s="142">
        <f t="shared" si="1"/>
        <v>1331475</v>
      </c>
      <c r="O10" s="142">
        <f t="shared" si="1"/>
        <v>1327438.5</v>
      </c>
      <c r="P10" s="142">
        <f t="shared" si="1"/>
        <v>1322695.5</v>
      </c>
      <c r="Q10" s="142">
        <f t="shared" si="1"/>
        <v>1317996.5</v>
      </c>
      <c r="R10" s="142">
        <f aca="true" t="shared" si="2" ref="R10:T12">(R7+S7)/2</f>
        <v>1313789</v>
      </c>
      <c r="S10" s="139">
        <f>(S7+T7)/2</f>
        <v>1311759</v>
      </c>
      <c r="T10" s="139">
        <f>(T7+U7)/2</f>
        <v>655879.5</v>
      </c>
    </row>
    <row r="11" spans="2:20" ht="14.25">
      <c r="B11" s="254"/>
      <c r="C11" s="258" t="s">
        <v>211</v>
      </c>
      <c r="D11" s="142">
        <f>(D8+E8)/2</f>
        <v>651075</v>
      </c>
      <c r="E11" s="142">
        <f aca="true" t="shared" si="3" ref="E11:Q12">(E8+F8)/2</f>
        <v>646685</v>
      </c>
      <c r="F11" s="142">
        <f t="shared" si="3"/>
        <v>642145</v>
      </c>
      <c r="G11" s="142">
        <f t="shared" si="3"/>
        <v>637720</v>
      </c>
      <c r="H11" s="142">
        <f t="shared" si="3"/>
        <v>633580</v>
      </c>
      <c r="I11" s="142">
        <f t="shared" si="3"/>
        <v>629820</v>
      </c>
      <c r="J11" s="142">
        <f t="shared" si="3"/>
        <v>626095</v>
      </c>
      <c r="K11" s="142">
        <f t="shared" si="3"/>
        <v>623155</v>
      </c>
      <c r="L11" s="142">
        <f t="shared" si="3"/>
        <v>621685</v>
      </c>
      <c r="M11" s="142">
        <f t="shared" si="3"/>
        <v>621060</v>
      </c>
      <c r="N11" s="142">
        <f t="shared" si="3"/>
        <v>620250</v>
      </c>
      <c r="O11" s="142">
        <f t="shared" si="3"/>
        <v>618919</v>
      </c>
      <c r="P11" s="142">
        <f t="shared" si="3"/>
        <v>617152.5</v>
      </c>
      <c r="Q11" s="142">
        <f t="shared" si="3"/>
        <v>615543</v>
      </c>
      <c r="R11" s="142">
        <f t="shared" si="2"/>
        <v>614654</v>
      </c>
      <c r="S11" s="139">
        <f t="shared" si="2"/>
        <v>615548.5</v>
      </c>
      <c r="T11" s="139">
        <f t="shared" si="2"/>
        <v>308354</v>
      </c>
    </row>
    <row r="12" spans="2:20" ht="14.25">
      <c r="B12" s="254"/>
      <c r="C12" s="258" t="s">
        <v>212</v>
      </c>
      <c r="D12" s="142">
        <f>(D9+E9)/2</f>
        <v>745910</v>
      </c>
      <c r="E12" s="142">
        <f t="shared" si="3"/>
        <v>741430</v>
      </c>
      <c r="F12" s="142">
        <f t="shared" si="3"/>
        <v>737205</v>
      </c>
      <c r="G12" s="142">
        <f t="shared" si="3"/>
        <v>733000</v>
      </c>
      <c r="H12" s="142">
        <f t="shared" si="3"/>
        <v>728970</v>
      </c>
      <c r="I12" s="142">
        <f t="shared" si="3"/>
        <v>724955</v>
      </c>
      <c r="J12" s="142">
        <f t="shared" si="3"/>
        <v>720715</v>
      </c>
      <c r="K12" s="142">
        <f t="shared" si="3"/>
        <v>717525</v>
      </c>
      <c r="L12" s="142">
        <f t="shared" si="3"/>
        <v>715405</v>
      </c>
      <c r="M12" s="142">
        <f t="shared" si="3"/>
        <v>713455</v>
      </c>
      <c r="N12" s="142">
        <f t="shared" si="3"/>
        <v>711225</v>
      </c>
      <c r="O12" s="142">
        <f t="shared" si="3"/>
        <v>708519.5</v>
      </c>
      <c r="P12" s="142">
        <f t="shared" si="3"/>
        <v>705543</v>
      </c>
      <c r="Q12" s="142">
        <f t="shared" si="3"/>
        <v>702453.5</v>
      </c>
      <c r="R12" s="142">
        <f t="shared" si="2"/>
        <v>699891</v>
      </c>
      <c r="S12" s="139">
        <f t="shared" si="2"/>
        <v>699059</v>
      </c>
      <c r="T12" s="139">
        <f t="shared" si="2"/>
        <v>349618</v>
      </c>
    </row>
    <row r="13" spans="2:20" ht="15" thickBot="1">
      <c r="B13" s="254"/>
      <c r="C13" s="258" t="s">
        <v>251</v>
      </c>
      <c r="D13" s="83">
        <v>0</v>
      </c>
      <c r="E13" s="83">
        <f>E10-$D$10</f>
        <v>-8870</v>
      </c>
      <c r="F13" s="83">
        <f>F10-$D$10</f>
        <v>-17635</v>
      </c>
      <c r="G13" s="83">
        <f aca="true" t="shared" si="4" ref="G13:Q13">G10-$D$10</f>
        <v>-26265</v>
      </c>
      <c r="H13" s="83">
        <f t="shared" si="4"/>
        <v>-34435</v>
      </c>
      <c r="I13" s="83">
        <f t="shared" si="4"/>
        <v>-42210</v>
      </c>
      <c r="J13" s="83">
        <f t="shared" si="4"/>
        <v>-50175</v>
      </c>
      <c r="K13" s="83">
        <f t="shared" si="4"/>
        <v>-56305</v>
      </c>
      <c r="L13" s="83">
        <f>L10-$D$10</f>
        <v>-59895</v>
      </c>
      <c r="M13" s="83">
        <f t="shared" si="4"/>
        <v>-62470</v>
      </c>
      <c r="N13" s="83">
        <f t="shared" si="4"/>
        <v>-65510</v>
      </c>
      <c r="O13" s="83">
        <f>O10-$D$10</f>
        <v>-69546.5</v>
      </c>
      <c r="P13" s="83">
        <f t="shared" si="4"/>
        <v>-74289.5</v>
      </c>
      <c r="Q13" s="83">
        <f t="shared" si="4"/>
        <v>-78988.5</v>
      </c>
      <c r="R13" s="83">
        <f>R10-$D$10</f>
        <v>-83196</v>
      </c>
      <c r="S13" s="140">
        <f>S10-$D$10</f>
        <v>-85226</v>
      </c>
      <c r="T13" s="140">
        <f>T10-$D$10</f>
        <v>-741105.5</v>
      </c>
    </row>
    <row r="14" spans="2:19" s="304" customFormat="1" ht="15.75" thickBot="1">
      <c r="B14" s="301" t="s">
        <v>10</v>
      </c>
      <c r="C14" s="302" t="s">
        <v>108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7"/>
      <c r="Q14" s="27"/>
      <c r="R14" s="27"/>
      <c r="S14" s="303"/>
    </row>
    <row r="15" spans="2:19" s="304" customFormat="1" ht="15">
      <c r="B15" s="120" t="s">
        <v>261</v>
      </c>
      <c r="C15" s="118"/>
      <c r="D15" s="12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03"/>
    </row>
    <row r="16" spans="2:19" ht="14.25">
      <c r="B16" s="260"/>
      <c r="C16" s="258" t="s">
        <v>79</v>
      </c>
      <c r="D16" s="305">
        <v>6824</v>
      </c>
      <c r="E16" s="305">
        <v>6531</v>
      </c>
      <c r="F16" s="305">
        <v>6619</v>
      </c>
      <c r="G16" s="305">
        <v>6627</v>
      </c>
      <c r="H16" s="305">
        <v>7176</v>
      </c>
      <c r="I16" s="305">
        <v>7486</v>
      </c>
      <c r="J16" s="305">
        <v>7756</v>
      </c>
      <c r="K16" s="305">
        <v>8100</v>
      </c>
      <c r="L16" s="305">
        <v>8259</v>
      </c>
      <c r="M16" s="305">
        <v>8022</v>
      </c>
      <c r="N16" s="305">
        <v>8166</v>
      </c>
      <c r="O16" s="305">
        <v>7555</v>
      </c>
      <c r="P16" s="305">
        <v>7192</v>
      </c>
      <c r="Q16" s="305">
        <v>6901</v>
      </c>
      <c r="R16" s="140">
        <v>6921</v>
      </c>
      <c r="S16" s="298">
        <v>7172</v>
      </c>
    </row>
    <row r="17" spans="2:19" ht="14.25">
      <c r="B17" s="257"/>
      <c r="C17" s="258" t="s">
        <v>80</v>
      </c>
      <c r="D17" s="305">
        <v>6243</v>
      </c>
      <c r="E17" s="305">
        <v>6101</v>
      </c>
      <c r="F17" s="305">
        <v>6382</v>
      </c>
      <c r="G17" s="305">
        <v>6409</v>
      </c>
      <c r="H17" s="305">
        <v>6816</v>
      </c>
      <c r="I17" s="305">
        <v>6864</v>
      </c>
      <c r="J17" s="305">
        <v>7121</v>
      </c>
      <c r="K17" s="305">
        <v>7675</v>
      </c>
      <c r="L17" s="305">
        <v>7769</v>
      </c>
      <c r="M17" s="305">
        <v>7741</v>
      </c>
      <c r="N17" s="305">
        <v>7659</v>
      </c>
      <c r="O17" s="305">
        <v>7124</v>
      </c>
      <c r="P17" s="305">
        <v>6864</v>
      </c>
      <c r="Q17" s="305">
        <v>6630</v>
      </c>
      <c r="R17" s="140">
        <v>6630</v>
      </c>
      <c r="S17" s="298">
        <v>6735</v>
      </c>
    </row>
    <row r="18" spans="2:19" ht="14.25">
      <c r="B18" s="257"/>
      <c r="C18" s="258" t="s">
        <v>81</v>
      </c>
      <c r="D18" s="83">
        <f aca="true" t="shared" si="5" ref="D18:S18">D16+D17</f>
        <v>13067</v>
      </c>
      <c r="E18" s="83">
        <f t="shared" si="5"/>
        <v>12632</v>
      </c>
      <c r="F18" s="83">
        <f t="shared" si="5"/>
        <v>13001</v>
      </c>
      <c r="G18" s="83">
        <f t="shared" si="5"/>
        <v>13036</v>
      </c>
      <c r="H18" s="83">
        <f t="shared" si="5"/>
        <v>13992</v>
      </c>
      <c r="I18" s="83">
        <f t="shared" si="5"/>
        <v>14350</v>
      </c>
      <c r="J18" s="83">
        <f t="shared" si="5"/>
        <v>14877</v>
      </c>
      <c r="K18" s="83">
        <f t="shared" si="5"/>
        <v>15775</v>
      </c>
      <c r="L18" s="83">
        <f t="shared" si="5"/>
        <v>16028</v>
      </c>
      <c r="M18" s="83">
        <f t="shared" si="5"/>
        <v>15763</v>
      </c>
      <c r="N18" s="83">
        <f t="shared" si="5"/>
        <v>15825</v>
      </c>
      <c r="O18" s="83">
        <f t="shared" si="5"/>
        <v>14679</v>
      </c>
      <c r="P18" s="83">
        <f>P16+P17</f>
        <v>14056</v>
      </c>
      <c r="Q18" s="83">
        <f t="shared" si="5"/>
        <v>13531</v>
      </c>
      <c r="R18" s="140">
        <f t="shared" si="5"/>
        <v>13551</v>
      </c>
      <c r="S18" s="307">
        <f t="shared" si="5"/>
        <v>13907</v>
      </c>
    </row>
    <row r="19" spans="2:19" s="278" customFormat="1" ht="15" thickBot="1">
      <c r="B19" s="100"/>
      <c r="C19" s="99" t="s">
        <v>109</v>
      </c>
      <c r="D19" s="101">
        <f aca="true" t="shared" si="6" ref="D19:S19">(D18/D10)*1000</f>
        <v>9.353715322641259</v>
      </c>
      <c r="E19" s="101">
        <f t="shared" si="6"/>
        <v>9.100110581616077</v>
      </c>
      <c r="F19" s="101">
        <f t="shared" si="6"/>
        <v>9.425454018196977</v>
      </c>
      <c r="G19" s="101">
        <f t="shared" si="6"/>
        <v>9.51033033734096</v>
      </c>
      <c r="H19" s="101">
        <f t="shared" si="6"/>
        <v>10.268980954827347</v>
      </c>
      <c r="I19" s="101">
        <f t="shared" si="6"/>
        <v>10.592164750604343</v>
      </c>
      <c r="J19" s="101">
        <f t="shared" si="6"/>
        <v>11.046101528797676</v>
      </c>
      <c r="K19" s="101">
        <f t="shared" si="6"/>
        <v>11.76641704209804</v>
      </c>
      <c r="L19" s="101">
        <f t="shared" si="6"/>
        <v>11.987225990771002</v>
      </c>
      <c r="M19" s="101">
        <f t="shared" si="6"/>
        <v>11.811781808372329</v>
      </c>
      <c r="N19" s="101">
        <f t="shared" si="6"/>
        <v>11.885315158001465</v>
      </c>
      <c r="O19" s="101">
        <f t="shared" si="6"/>
        <v>11.058139416628341</v>
      </c>
      <c r="P19" s="101">
        <f t="shared" si="6"/>
        <v>10.626784471558269</v>
      </c>
      <c r="Q19" s="101">
        <f t="shared" si="6"/>
        <v>10.266339857503414</v>
      </c>
      <c r="R19" s="114">
        <f t="shared" si="6"/>
        <v>10.314441664529083</v>
      </c>
      <c r="S19" s="114">
        <f t="shared" si="6"/>
        <v>10.60179499435491</v>
      </c>
    </row>
    <row r="20" spans="2:19" s="304" customFormat="1" ht="15.75" thickBot="1">
      <c r="B20" s="301" t="s">
        <v>11</v>
      </c>
      <c r="C20" s="308" t="s">
        <v>110</v>
      </c>
      <c r="D20" s="309"/>
      <c r="E20" s="309"/>
      <c r="F20" s="310"/>
      <c r="G20" s="309"/>
      <c r="H20" s="309"/>
      <c r="I20" s="309"/>
      <c r="J20" s="309"/>
      <c r="K20" s="309"/>
      <c r="L20" s="309"/>
      <c r="M20" s="309"/>
      <c r="N20" s="309"/>
      <c r="O20" s="309"/>
      <c r="P20" s="311"/>
      <c r="Q20" s="311"/>
      <c r="R20" s="311"/>
      <c r="S20" s="303"/>
    </row>
    <row r="21" spans="2:19" s="304" customFormat="1" ht="15">
      <c r="B21" s="120" t="s">
        <v>262</v>
      </c>
      <c r="C21" s="122"/>
      <c r="D21" s="123"/>
      <c r="E21" s="309"/>
      <c r="F21" s="310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3"/>
    </row>
    <row r="22" spans="2:19" ht="14.25">
      <c r="B22" s="260"/>
      <c r="C22" s="258" t="s">
        <v>0</v>
      </c>
      <c r="D22" s="312">
        <v>9265</v>
      </c>
      <c r="E22" s="312">
        <v>9527</v>
      </c>
      <c r="F22" s="312">
        <v>9369</v>
      </c>
      <c r="G22" s="312">
        <v>9192</v>
      </c>
      <c r="H22" s="312">
        <v>9067</v>
      </c>
      <c r="I22" s="312">
        <v>8834</v>
      </c>
      <c r="J22" s="312">
        <v>8853</v>
      </c>
      <c r="K22" s="312">
        <v>8985</v>
      </c>
      <c r="L22" s="312">
        <v>8403</v>
      </c>
      <c r="M22" s="312">
        <v>7996</v>
      </c>
      <c r="N22" s="312">
        <v>7763</v>
      </c>
      <c r="O22" s="312">
        <v>7483</v>
      </c>
      <c r="P22" s="312">
        <v>7610</v>
      </c>
      <c r="Q22" s="312">
        <v>7232</v>
      </c>
      <c r="R22" s="313">
        <v>7451</v>
      </c>
      <c r="S22" s="313">
        <v>7217</v>
      </c>
    </row>
    <row r="23" spans="2:19" ht="14.25">
      <c r="B23" s="257"/>
      <c r="C23" s="258" t="s">
        <v>1</v>
      </c>
      <c r="D23" s="312">
        <v>9138</v>
      </c>
      <c r="E23" s="312">
        <v>8989</v>
      </c>
      <c r="F23" s="312">
        <v>8986</v>
      </c>
      <c r="G23" s="312">
        <v>8960</v>
      </c>
      <c r="H23" s="312">
        <v>8618</v>
      </c>
      <c r="I23" s="312">
        <v>8482</v>
      </c>
      <c r="J23" s="312">
        <v>8463</v>
      </c>
      <c r="K23" s="312">
        <v>8424</v>
      </c>
      <c r="L23" s="312">
        <v>8272</v>
      </c>
      <c r="M23" s="312">
        <v>8085</v>
      </c>
      <c r="N23" s="312">
        <v>8027</v>
      </c>
      <c r="O23" s="312">
        <v>7761</v>
      </c>
      <c r="P23" s="312">
        <v>7840</v>
      </c>
      <c r="Q23" s="312">
        <v>8012</v>
      </c>
      <c r="R23" s="313">
        <v>8033</v>
      </c>
      <c r="S23" s="313">
        <v>8026</v>
      </c>
    </row>
    <row r="24" spans="2:19" ht="14.25">
      <c r="B24" s="257"/>
      <c r="C24" s="258" t="s">
        <v>2</v>
      </c>
      <c r="D24" s="314">
        <f>D22+D23</f>
        <v>18403</v>
      </c>
      <c r="E24" s="314">
        <f aca="true" t="shared" si="7" ref="E24:M24">E22+E23</f>
        <v>18516</v>
      </c>
      <c r="F24" s="314">
        <f t="shared" si="7"/>
        <v>18355</v>
      </c>
      <c r="G24" s="314">
        <f t="shared" si="7"/>
        <v>18152</v>
      </c>
      <c r="H24" s="314">
        <f t="shared" si="7"/>
        <v>17685</v>
      </c>
      <c r="I24" s="314">
        <f t="shared" si="7"/>
        <v>17316</v>
      </c>
      <c r="J24" s="314">
        <f t="shared" si="7"/>
        <v>17316</v>
      </c>
      <c r="K24" s="314">
        <f t="shared" si="7"/>
        <v>17409</v>
      </c>
      <c r="L24" s="314">
        <f t="shared" si="7"/>
        <v>16675</v>
      </c>
      <c r="M24" s="314">
        <f t="shared" si="7"/>
        <v>16081</v>
      </c>
      <c r="N24" s="314">
        <f aca="true" t="shared" si="8" ref="N24:S24">N22+N23</f>
        <v>15790</v>
      </c>
      <c r="O24" s="314">
        <f t="shared" si="8"/>
        <v>15244</v>
      </c>
      <c r="P24" s="314">
        <f t="shared" si="8"/>
        <v>15450</v>
      </c>
      <c r="Q24" s="314">
        <f t="shared" si="8"/>
        <v>15244</v>
      </c>
      <c r="R24" s="314">
        <f t="shared" si="8"/>
        <v>15484</v>
      </c>
      <c r="S24" s="93">
        <f t="shared" si="8"/>
        <v>15243</v>
      </c>
    </row>
    <row r="25" spans="2:19" s="278" customFormat="1" ht="15" thickBot="1">
      <c r="B25" s="100"/>
      <c r="C25" s="99" t="s">
        <v>109</v>
      </c>
      <c r="D25" s="101">
        <f aca="true" t="shared" si="9" ref="D25:S25">(D24/D10)*1000</f>
        <v>13.173369792803788</v>
      </c>
      <c r="E25" s="101">
        <f t="shared" si="9"/>
        <v>13.338952464313115</v>
      </c>
      <c r="F25" s="101">
        <f t="shared" si="9"/>
        <v>13.306992423967811</v>
      </c>
      <c r="G25" s="101">
        <f t="shared" si="9"/>
        <v>13.242675382280845</v>
      </c>
      <c r="H25" s="101">
        <f t="shared" si="9"/>
        <v>12.9793402076988</v>
      </c>
      <c r="I25" s="101">
        <f t="shared" si="9"/>
        <v>12.781458175711835</v>
      </c>
      <c r="J25" s="101">
        <f t="shared" si="9"/>
        <v>12.857047393470497</v>
      </c>
      <c r="K25" s="101">
        <f t="shared" si="9"/>
        <v>12.985201539517261</v>
      </c>
      <c r="L25" s="101">
        <f t="shared" si="9"/>
        <v>12.471112640136415</v>
      </c>
      <c r="M25" s="101">
        <f t="shared" si="9"/>
        <v>12.050070624908674</v>
      </c>
      <c r="N25" s="101">
        <f t="shared" si="9"/>
        <v>11.859028521001145</v>
      </c>
      <c r="O25" s="101">
        <f t="shared" si="9"/>
        <v>11.483771187893074</v>
      </c>
      <c r="P25" s="101">
        <f t="shared" si="9"/>
        <v>11.680692948603816</v>
      </c>
      <c r="Q25" s="101">
        <f t="shared" si="9"/>
        <v>11.566039818770383</v>
      </c>
      <c r="R25" s="101">
        <f t="shared" si="9"/>
        <v>11.785758595938923</v>
      </c>
      <c r="S25" s="101">
        <f t="shared" si="9"/>
        <v>11.620274760836404</v>
      </c>
    </row>
    <row r="26" spans="2:19" s="256" customFormat="1" ht="13.5" thickBot="1">
      <c r="B26" s="315" t="s">
        <v>12</v>
      </c>
      <c r="C26" s="308" t="s">
        <v>117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60"/>
      <c r="Q26" s="60"/>
      <c r="R26" s="60"/>
      <c r="S26" s="316"/>
    </row>
    <row r="27" spans="3:19" s="102" customFormat="1" ht="13.5" thickBot="1">
      <c r="C27" s="99" t="s">
        <v>118</v>
      </c>
      <c r="D27" s="101">
        <f aca="true" t="shared" si="10" ref="D27:S27">((D18-D24)/D10)*1000</f>
        <v>-3.819654470162529</v>
      </c>
      <c r="E27" s="101">
        <f t="shared" si="10"/>
        <v>-4.238841882697039</v>
      </c>
      <c r="F27" s="101">
        <f t="shared" si="10"/>
        <v>-3.8815384057708338</v>
      </c>
      <c r="G27" s="101">
        <f t="shared" si="10"/>
        <v>-3.7323450449398856</v>
      </c>
      <c r="H27" s="101">
        <f t="shared" si="10"/>
        <v>-2.710359252871454</v>
      </c>
      <c r="I27" s="101">
        <f t="shared" si="10"/>
        <v>-2.1892934251074903</v>
      </c>
      <c r="J27" s="101">
        <f t="shared" si="10"/>
        <v>-1.8109458646728194</v>
      </c>
      <c r="K27" s="101">
        <f t="shared" si="10"/>
        <v>-1.2187844974192201</v>
      </c>
      <c r="L27" s="101">
        <f t="shared" si="10"/>
        <v>-0.4838866493654129</v>
      </c>
      <c r="M27" s="101">
        <f t="shared" si="10"/>
        <v>-0.23828881653634465</v>
      </c>
      <c r="N27" s="101">
        <f t="shared" si="10"/>
        <v>0.026286637000319194</v>
      </c>
      <c r="O27" s="101">
        <f t="shared" si="10"/>
        <v>-0.4256317712647328</v>
      </c>
      <c r="P27" s="101">
        <f t="shared" si="10"/>
        <v>-1.0539084770455482</v>
      </c>
      <c r="Q27" s="101">
        <f t="shared" si="10"/>
        <v>-1.2996999612669684</v>
      </c>
      <c r="R27" s="101">
        <f>((R18-R24)/R10)*1000</f>
        <v>-1.4713169314098382</v>
      </c>
      <c r="S27" s="101">
        <f t="shared" si="10"/>
        <v>-1.0184797664814955</v>
      </c>
    </row>
    <row r="28" spans="2:19" s="256" customFormat="1" ht="13.5" thickBot="1">
      <c r="B28" s="315" t="s">
        <v>13</v>
      </c>
      <c r="C28" s="308" t="s">
        <v>14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4"/>
      <c r="O28" s="34"/>
      <c r="P28" s="39"/>
      <c r="Q28" s="39"/>
      <c r="R28" s="39"/>
      <c r="S28" s="316"/>
    </row>
    <row r="29" spans="2:19" s="256" customFormat="1" ht="12.75">
      <c r="B29" s="117" t="s">
        <v>263</v>
      </c>
      <c r="C29" s="122"/>
      <c r="D29" s="318"/>
      <c r="E29" s="317"/>
      <c r="F29" s="317"/>
      <c r="G29" s="317"/>
      <c r="H29" s="317"/>
      <c r="I29" s="317"/>
      <c r="J29" s="317"/>
      <c r="K29" s="317"/>
      <c r="L29" s="317"/>
      <c r="M29" s="317"/>
      <c r="N29" s="34"/>
      <c r="O29" s="34"/>
      <c r="P29" s="34"/>
      <c r="Q29" s="34"/>
      <c r="R29" s="34"/>
      <c r="S29" s="316"/>
    </row>
    <row r="30" spans="2:19" s="256" customFormat="1" ht="13.5" thickBot="1">
      <c r="B30" s="254"/>
      <c r="C30" s="319"/>
      <c r="D30" s="320">
        <v>1.2</v>
      </c>
      <c r="E30" s="320">
        <v>1.18</v>
      </c>
      <c r="F30" s="320">
        <v>1.14</v>
      </c>
      <c r="G30" s="320">
        <v>1.09</v>
      </c>
      <c r="H30" s="320">
        <v>1.02</v>
      </c>
      <c r="I30" s="320">
        <v>0.96</v>
      </c>
      <c r="J30" s="320">
        <v>0.91</v>
      </c>
      <c r="K30" s="320">
        <v>0.88</v>
      </c>
      <c r="L30" s="320">
        <v>0.84</v>
      </c>
      <c r="M30" s="320">
        <v>0.81</v>
      </c>
      <c r="N30" s="320">
        <v>0.79</v>
      </c>
      <c r="O30" s="320">
        <v>0.77</v>
      </c>
      <c r="P30" s="320">
        <v>0.78</v>
      </c>
      <c r="Q30" s="320">
        <v>0.76</v>
      </c>
      <c r="R30" s="321">
        <v>0.79</v>
      </c>
      <c r="S30" s="322">
        <v>0.81</v>
      </c>
    </row>
    <row r="31" spans="2:19" s="256" customFormat="1" ht="13.5" thickBot="1">
      <c r="B31" s="301" t="s">
        <v>15</v>
      </c>
      <c r="C31" s="302" t="s">
        <v>16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4"/>
      <c r="O31" s="34"/>
      <c r="P31" s="39"/>
      <c r="Q31" s="39"/>
      <c r="R31" s="39"/>
      <c r="S31" s="316"/>
    </row>
    <row r="32" spans="2:19" s="256" customFormat="1" ht="12.75">
      <c r="B32" s="120" t="s">
        <v>264</v>
      </c>
      <c r="C32" s="118"/>
      <c r="D32" s="318"/>
      <c r="E32" s="317"/>
      <c r="F32" s="317"/>
      <c r="G32" s="317"/>
      <c r="H32" s="317"/>
      <c r="I32" s="317"/>
      <c r="J32" s="317"/>
      <c r="K32" s="317"/>
      <c r="L32" s="317"/>
      <c r="M32" s="317"/>
      <c r="N32" s="34"/>
      <c r="O32" s="34"/>
      <c r="P32" s="34"/>
      <c r="Q32" s="34"/>
      <c r="R32" s="34"/>
      <c r="S32" s="316"/>
    </row>
    <row r="33" spans="3:19" s="256" customFormat="1" ht="12.75">
      <c r="C33" s="258" t="s">
        <v>82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4"/>
      <c r="P33" s="305">
        <v>917075</v>
      </c>
      <c r="Q33" s="305">
        <v>913262</v>
      </c>
      <c r="R33" s="325">
        <v>909307</v>
      </c>
      <c r="S33" s="298">
        <v>907937</v>
      </c>
    </row>
    <row r="34" spans="2:19" s="256" customFormat="1" ht="13.5" thickBot="1">
      <c r="B34" s="257"/>
      <c r="C34" s="258" t="s">
        <v>83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2"/>
      <c r="P34" s="89">
        <f>(P33/P7)*100</f>
        <v>69.20187410816493</v>
      </c>
      <c r="Q34" s="89">
        <f>(Q33/Q7)*100</f>
        <v>69.17739631291026</v>
      </c>
      <c r="R34" s="326">
        <f>(R33/R7)*100</f>
        <v>69.10578126626838</v>
      </c>
      <c r="S34" s="116">
        <f>(S33/S7)*100</f>
        <v>69.21522932184952</v>
      </c>
    </row>
    <row r="35" spans="2:19" s="256" customFormat="1" ht="13.5" thickBot="1">
      <c r="B35" s="315" t="s">
        <v>21</v>
      </c>
      <c r="C35" s="308" t="s">
        <v>17</v>
      </c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8"/>
      <c r="Q35" s="328"/>
      <c r="R35" s="328"/>
      <c r="S35" s="316"/>
    </row>
    <row r="36" spans="2:19" s="256" customFormat="1" ht="12.75">
      <c r="B36" s="117" t="s">
        <v>265</v>
      </c>
      <c r="C36" s="122"/>
      <c r="D36" s="122"/>
      <c r="E36" s="122"/>
      <c r="F36" s="122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16"/>
    </row>
    <row r="37" spans="3:19" s="102" customFormat="1" ht="12.75">
      <c r="C37" s="99" t="s">
        <v>198</v>
      </c>
      <c r="D37" s="86">
        <v>11</v>
      </c>
      <c r="E37" s="86">
        <v>9.3</v>
      </c>
      <c r="F37" s="86">
        <v>9.3</v>
      </c>
      <c r="G37" s="86">
        <v>8.7</v>
      </c>
      <c r="H37" s="86">
        <v>9.1</v>
      </c>
      <c r="I37" s="86">
        <v>9.6</v>
      </c>
      <c r="J37" s="86">
        <v>9.8</v>
      </c>
      <c r="K37" s="86">
        <v>11.7</v>
      </c>
      <c r="L37" s="86">
        <v>11</v>
      </c>
      <c r="M37" s="86">
        <v>8.83</v>
      </c>
      <c r="N37" s="86">
        <v>8.45</v>
      </c>
      <c r="O37" s="86">
        <v>8.23</v>
      </c>
      <c r="P37" s="86">
        <v>6.7</v>
      </c>
      <c r="Q37" s="86">
        <v>7.97</v>
      </c>
      <c r="R37" s="113">
        <v>6.69</v>
      </c>
      <c r="S37" s="113">
        <v>5.64</v>
      </c>
    </row>
    <row r="38" spans="3:19" s="102" customFormat="1" ht="12.75">
      <c r="C38" s="99" t="s">
        <v>199</v>
      </c>
      <c r="D38" s="86">
        <v>48.5</v>
      </c>
      <c r="E38" s="86">
        <v>46.2</v>
      </c>
      <c r="F38" s="86">
        <v>40.3</v>
      </c>
      <c r="G38" s="86">
        <v>38.9</v>
      </c>
      <c r="H38" s="86">
        <v>40.2</v>
      </c>
      <c r="I38" s="86">
        <v>39.2</v>
      </c>
      <c r="J38" s="86">
        <v>38.6</v>
      </c>
      <c r="K38" s="86">
        <v>39.6</v>
      </c>
      <c r="L38" s="86">
        <v>37.3</v>
      </c>
      <c r="M38" s="86">
        <v>34.21</v>
      </c>
      <c r="N38" s="86">
        <v>27.57</v>
      </c>
      <c r="O38" s="86">
        <v>25.13</v>
      </c>
      <c r="P38" s="86">
        <v>26.85</v>
      </c>
      <c r="Q38" s="86">
        <v>27.72</v>
      </c>
      <c r="R38" s="113">
        <v>27.69</v>
      </c>
      <c r="S38" s="113">
        <v>22.33</v>
      </c>
    </row>
    <row r="39" spans="3:19" s="102" customFormat="1" ht="12.75">
      <c r="C39" s="99" t="s">
        <v>200</v>
      </c>
      <c r="D39" s="86">
        <v>86.1</v>
      </c>
      <c r="E39" s="86">
        <v>80.5</v>
      </c>
      <c r="F39" s="86">
        <v>76.2</v>
      </c>
      <c r="G39" s="86">
        <v>73.9</v>
      </c>
      <c r="H39" s="86">
        <v>75</v>
      </c>
      <c r="I39" s="86">
        <v>70.2</v>
      </c>
      <c r="J39" s="86">
        <v>69</v>
      </c>
      <c r="K39" s="86">
        <v>71.7</v>
      </c>
      <c r="L39" s="86">
        <v>68.2</v>
      </c>
      <c r="M39" s="86">
        <v>63.57</v>
      </c>
      <c r="N39" s="86">
        <v>61.14</v>
      </c>
      <c r="O39" s="86">
        <v>54.87</v>
      </c>
      <c r="P39" s="86">
        <v>58.1</v>
      </c>
      <c r="Q39" s="86">
        <v>55.45</v>
      </c>
      <c r="R39" s="113">
        <v>54.36</v>
      </c>
      <c r="S39" s="113">
        <v>53.66</v>
      </c>
    </row>
    <row r="40" spans="3:19" s="102" customFormat="1" ht="12.75">
      <c r="C40" s="99" t="s">
        <v>201</v>
      </c>
      <c r="D40" s="86">
        <v>84.7</v>
      </c>
      <c r="E40" s="86">
        <v>82.7</v>
      </c>
      <c r="F40" s="86">
        <v>88.5</v>
      </c>
      <c r="G40" s="86">
        <v>88.3</v>
      </c>
      <c r="H40" s="86">
        <v>94.7</v>
      </c>
      <c r="I40" s="86">
        <v>97.5</v>
      </c>
      <c r="J40" s="86">
        <v>102</v>
      </c>
      <c r="K40" s="86">
        <v>103.8</v>
      </c>
      <c r="L40" s="86">
        <v>104.4</v>
      </c>
      <c r="M40" s="86">
        <v>104.24</v>
      </c>
      <c r="N40" s="86">
        <v>103.14</v>
      </c>
      <c r="O40" s="86">
        <v>91.77</v>
      </c>
      <c r="P40" s="86">
        <v>100.84</v>
      </c>
      <c r="Q40" s="86">
        <v>95.15</v>
      </c>
      <c r="R40" s="113">
        <v>95.71</v>
      </c>
      <c r="S40" s="113">
        <v>98.73</v>
      </c>
    </row>
    <row r="41" spans="3:19" s="102" customFormat="1" ht="12.75">
      <c r="C41" s="99" t="s">
        <v>202</v>
      </c>
      <c r="D41" s="86">
        <v>54</v>
      </c>
      <c r="E41" s="86">
        <v>52.8</v>
      </c>
      <c r="F41" s="86">
        <v>58</v>
      </c>
      <c r="G41" s="86">
        <v>59</v>
      </c>
      <c r="H41" s="86">
        <v>65.6</v>
      </c>
      <c r="I41" s="86">
        <v>70.7</v>
      </c>
      <c r="J41" s="86">
        <v>74.6</v>
      </c>
      <c r="K41" s="86">
        <v>80.9</v>
      </c>
      <c r="L41" s="86">
        <v>85.8</v>
      </c>
      <c r="M41" s="86">
        <v>83.15</v>
      </c>
      <c r="N41" s="86">
        <v>88.7</v>
      </c>
      <c r="O41" s="86">
        <v>86.6</v>
      </c>
      <c r="P41" s="86">
        <v>87.5</v>
      </c>
      <c r="Q41" s="86">
        <v>83.22</v>
      </c>
      <c r="R41" s="113">
        <v>84.82</v>
      </c>
      <c r="S41" s="113">
        <v>89.28</v>
      </c>
    </row>
    <row r="42" spans="3:19" s="102" customFormat="1" ht="12.75">
      <c r="C42" s="99" t="s">
        <v>203</v>
      </c>
      <c r="D42" s="86">
        <v>19.8</v>
      </c>
      <c r="E42" s="86">
        <v>21.9</v>
      </c>
      <c r="F42" s="86">
        <v>24.1</v>
      </c>
      <c r="G42" s="86">
        <v>25.9</v>
      </c>
      <c r="H42" s="86">
        <v>29.5</v>
      </c>
      <c r="I42" s="86">
        <v>33</v>
      </c>
      <c r="J42" s="86">
        <v>35.2</v>
      </c>
      <c r="K42" s="86">
        <v>39.4</v>
      </c>
      <c r="L42" s="86">
        <v>41.9</v>
      </c>
      <c r="M42" s="86">
        <v>44.69</v>
      </c>
      <c r="N42" s="86">
        <v>46.09</v>
      </c>
      <c r="O42" s="86">
        <v>45.28</v>
      </c>
      <c r="P42" s="86">
        <v>47.03</v>
      </c>
      <c r="Q42" s="86">
        <v>48.2</v>
      </c>
      <c r="R42" s="113">
        <v>47.42</v>
      </c>
      <c r="S42" s="113">
        <v>50.38</v>
      </c>
    </row>
    <row r="43" spans="3:19" s="102" customFormat="1" ht="12.75">
      <c r="C43" s="99" t="s">
        <v>204</v>
      </c>
      <c r="D43" s="86">
        <v>4.8</v>
      </c>
      <c r="E43" s="86">
        <v>4.2</v>
      </c>
      <c r="F43" s="86">
        <v>4.8</v>
      </c>
      <c r="G43" s="86">
        <v>4.5</v>
      </c>
      <c r="H43" s="86">
        <v>5.1</v>
      </c>
      <c r="I43" s="86">
        <v>5.7</v>
      </c>
      <c r="J43" s="86">
        <v>6.5</v>
      </c>
      <c r="K43" s="86">
        <v>7.7</v>
      </c>
      <c r="L43" s="86">
        <v>8.5</v>
      </c>
      <c r="M43" s="86">
        <v>9.41</v>
      </c>
      <c r="N43" s="86">
        <v>10.44</v>
      </c>
      <c r="O43" s="86">
        <v>9.98</v>
      </c>
      <c r="P43" s="86">
        <v>11.43</v>
      </c>
      <c r="Q43" s="86">
        <v>9.9</v>
      </c>
      <c r="R43" s="113">
        <v>11.26</v>
      </c>
      <c r="S43" s="113">
        <v>12.81</v>
      </c>
    </row>
    <row r="44" spans="3:19" s="102" customFormat="1" ht="13.5" thickBot="1">
      <c r="C44" s="99" t="s">
        <v>205</v>
      </c>
      <c r="D44" s="86">
        <v>0.2</v>
      </c>
      <c r="E44" s="86">
        <v>0.2</v>
      </c>
      <c r="F44" s="86">
        <v>0.1</v>
      </c>
      <c r="G44" s="86">
        <v>0.3</v>
      </c>
      <c r="H44" s="86">
        <v>0.2</v>
      </c>
      <c r="I44" s="86">
        <v>0.2</v>
      </c>
      <c r="J44" s="86">
        <v>0.2</v>
      </c>
      <c r="K44" s="86">
        <v>0.3</v>
      </c>
      <c r="L44" s="86">
        <v>0.5</v>
      </c>
      <c r="M44" s="86">
        <v>0.32</v>
      </c>
      <c r="N44" s="86">
        <v>0.23</v>
      </c>
      <c r="O44" s="86">
        <v>0.36</v>
      </c>
      <c r="P44" s="86">
        <v>0.5</v>
      </c>
      <c r="Q44" s="86">
        <v>0.44</v>
      </c>
      <c r="R44" s="113">
        <v>0.56</v>
      </c>
      <c r="S44" s="113">
        <v>0.62</v>
      </c>
    </row>
    <row r="45" spans="2:19" s="256" customFormat="1" ht="13.5" thickBot="1">
      <c r="B45" s="301" t="s">
        <v>22</v>
      </c>
      <c r="C45" s="302" t="s">
        <v>121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9"/>
      <c r="Q45" s="39"/>
      <c r="R45" s="39"/>
      <c r="S45" s="316"/>
    </row>
    <row r="46" spans="2:19" s="256" customFormat="1" ht="12.75">
      <c r="B46" s="120" t="s">
        <v>266</v>
      </c>
      <c r="C46" s="118"/>
      <c r="D46" s="329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16"/>
    </row>
    <row r="47" spans="2:19" s="256" customFormat="1" ht="12.75">
      <c r="B47" s="257"/>
      <c r="C47" s="258" t="s">
        <v>119</v>
      </c>
      <c r="D47" s="83">
        <v>16036</v>
      </c>
      <c r="E47" s="83">
        <v>31869</v>
      </c>
      <c r="F47" s="83">
        <v>38180</v>
      </c>
      <c r="G47" s="83">
        <v>43916</v>
      </c>
      <c r="H47" s="83">
        <v>40480</v>
      </c>
      <c r="I47" s="83">
        <v>39688</v>
      </c>
      <c r="J47" s="83">
        <v>39599</v>
      </c>
      <c r="K47" s="83">
        <v>41563</v>
      </c>
      <c r="L47" s="83">
        <v>35234</v>
      </c>
      <c r="M47" s="83">
        <v>41168</v>
      </c>
      <c r="N47" s="83">
        <v>40201</v>
      </c>
      <c r="O47" s="83">
        <v>39846</v>
      </c>
      <c r="P47" s="83">
        <v>38633</v>
      </c>
      <c r="Q47" s="83">
        <v>32245</v>
      </c>
      <c r="R47" s="140">
        <v>40392</v>
      </c>
      <c r="S47" s="140">
        <v>51681</v>
      </c>
    </row>
    <row r="48" spans="2:19" s="102" customFormat="1" ht="13.5" thickBot="1">
      <c r="B48" s="98"/>
      <c r="C48" s="99" t="s">
        <v>109</v>
      </c>
      <c r="D48" s="101">
        <f aca="true" t="shared" si="11" ref="D48:S48">(D47/D7)*1000</f>
        <v>11.444067796610168</v>
      </c>
      <c r="E48" s="101">
        <f t="shared" si="11"/>
        <v>22.88256074444253</v>
      </c>
      <c r="F48" s="101">
        <f t="shared" si="11"/>
        <v>27.59647563082305</v>
      </c>
      <c r="G48" s="101">
        <f t="shared" si="11"/>
        <v>31.934496324144302</v>
      </c>
      <c r="H48" s="101">
        <f t="shared" si="11"/>
        <v>29.62854528819762</v>
      </c>
      <c r="I48" s="101">
        <f t="shared" si="11"/>
        <v>29.207050079111013</v>
      </c>
      <c r="J48" s="101">
        <f t="shared" si="11"/>
        <v>29.317390982453546</v>
      </c>
      <c r="K48" s="101">
        <f t="shared" si="11"/>
        <v>30.94972150239776</v>
      </c>
      <c r="L48" s="101">
        <f t="shared" si="11"/>
        <v>26.32467648904695</v>
      </c>
      <c r="M48" s="101">
        <f t="shared" si="11"/>
        <v>30.82036923353347</v>
      </c>
      <c r="N48" s="101">
        <f t="shared" si="11"/>
        <v>30.151729931222764</v>
      </c>
      <c r="O48" s="101">
        <f t="shared" si="11"/>
        <v>29.96705924822887</v>
      </c>
      <c r="P48" s="101">
        <f t="shared" si="11"/>
        <v>29.15220677066473</v>
      </c>
      <c r="Q48" s="101">
        <f t="shared" si="11"/>
        <v>24.424810668896676</v>
      </c>
      <c r="R48" s="101">
        <f t="shared" si="11"/>
        <v>30.697231154132904</v>
      </c>
      <c r="S48" s="101">
        <f t="shared" si="11"/>
        <v>39.39824312240282</v>
      </c>
    </row>
    <row r="49" spans="2:19" s="256" customFormat="1" ht="13.5" thickBot="1">
      <c r="B49" s="301" t="s">
        <v>23</v>
      </c>
      <c r="C49" s="302" t="s">
        <v>122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9"/>
      <c r="Q49" s="39"/>
      <c r="R49" s="39"/>
      <c r="S49" s="316"/>
    </row>
    <row r="50" spans="2:19" s="256" customFormat="1" ht="12.75">
      <c r="B50" s="120" t="s">
        <v>266</v>
      </c>
      <c r="C50" s="118"/>
      <c r="D50" s="329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16"/>
    </row>
    <row r="51" spans="2:19" s="256" customFormat="1" ht="12.75">
      <c r="B51" s="257"/>
      <c r="C51" s="258" t="s">
        <v>120</v>
      </c>
      <c r="D51" s="83">
        <v>17785</v>
      </c>
      <c r="E51" s="83">
        <v>33803</v>
      </c>
      <c r="F51" s="83">
        <v>39643</v>
      </c>
      <c r="G51" s="83">
        <v>46022</v>
      </c>
      <c r="H51" s="83">
        <v>42310</v>
      </c>
      <c r="I51" s="83">
        <v>42862</v>
      </c>
      <c r="J51" s="83">
        <v>42892</v>
      </c>
      <c r="K51" s="83">
        <v>42206</v>
      </c>
      <c r="L51" s="83">
        <v>35969</v>
      </c>
      <c r="M51" s="83">
        <v>41942</v>
      </c>
      <c r="N51" s="83">
        <v>42685</v>
      </c>
      <c r="O51" s="83">
        <v>42351</v>
      </c>
      <c r="P51" s="83">
        <v>42315</v>
      </c>
      <c r="Q51" s="83">
        <v>34887</v>
      </c>
      <c r="R51" s="140">
        <v>41125</v>
      </c>
      <c r="S51" s="140">
        <v>49271</v>
      </c>
    </row>
    <row r="52" spans="2:19" s="102" customFormat="1" ht="13.5" thickBot="1">
      <c r="B52" s="98"/>
      <c r="C52" s="99" t="s">
        <v>109</v>
      </c>
      <c r="D52" s="101">
        <f aca="true" t="shared" si="12" ref="D52:S52">(D51/D7)*1000</f>
        <v>12.692239072256914</v>
      </c>
      <c r="E52" s="101">
        <f t="shared" si="12"/>
        <v>24.271210293526337</v>
      </c>
      <c r="F52" s="101">
        <f t="shared" si="12"/>
        <v>28.65393094375899</v>
      </c>
      <c r="G52" s="101">
        <f t="shared" si="12"/>
        <v>33.4659210727245</v>
      </c>
      <c r="H52" s="101">
        <f t="shared" si="12"/>
        <v>30.967978042086003</v>
      </c>
      <c r="I52" s="101">
        <f t="shared" si="12"/>
        <v>31.542848732383998</v>
      </c>
      <c r="J52" s="101">
        <f t="shared" si="12"/>
        <v>31.75538609609832</v>
      </c>
      <c r="K52" s="101">
        <f t="shared" si="12"/>
        <v>31.4285288773717</v>
      </c>
      <c r="L52" s="101">
        <f t="shared" si="12"/>
        <v>26.873823256925974</v>
      </c>
      <c r="M52" s="101">
        <f t="shared" si="12"/>
        <v>31.399823318909373</v>
      </c>
      <c r="N52" s="101">
        <f t="shared" si="12"/>
        <v>32.01479048069062</v>
      </c>
      <c r="O52" s="101">
        <f t="shared" si="12"/>
        <v>31.850999503632508</v>
      </c>
      <c r="P52" s="101">
        <f t="shared" si="12"/>
        <v>31.930619664553053</v>
      </c>
      <c r="Q52" s="101">
        <f t="shared" si="12"/>
        <v>26.426062019097483</v>
      </c>
      <c r="R52" s="101">
        <f t="shared" si="12"/>
        <v>31.254298653538218</v>
      </c>
      <c r="S52" s="101">
        <f t="shared" si="12"/>
        <v>37.56101539993246</v>
      </c>
    </row>
    <row r="53" spans="2:19" s="256" customFormat="1" ht="13.5" thickBot="1">
      <c r="B53" s="301" t="s">
        <v>24</v>
      </c>
      <c r="C53" s="302" t="s">
        <v>123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9"/>
      <c r="Q53" s="39"/>
      <c r="R53" s="39"/>
      <c r="S53" s="316"/>
    </row>
    <row r="54" spans="2:19" s="256" customFormat="1" ht="12.75">
      <c r="B54" s="120" t="s">
        <v>266</v>
      </c>
      <c r="C54" s="118"/>
      <c r="D54" s="32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16"/>
    </row>
    <row r="55" spans="2:19" s="256" customFormat="1" ht="12.75">
      <c r="B55" s="257"/>
      <c r="C55" s="258" t="s">
        <v>123</v>
      </c>
      <c r="D55" s="83">
        <f>D47-D51</f>
        <v>-1749</v>
      </c>
      <c r="E55" s="83">
        <f>E47-E51</f>
        <v>-1934</v>
      </c>
      <c r="F55" s="83">
        <f aca="true" t="shared" si="13" ref="F55:R55">F47-F51</f>
        <v>-1463</v>
      </c>
      <c r="G55" s="83">
        <f t="shared" si="13"/>
        <v>-2106</v>
      </c>
      <c r="H55" s="83">
        <f t="shared" si="13"/>
        <v>-1830</v>
      </c>
      <c r="I55" s="83">
        <f t="shared" si="13"/>
        <v>-3174</v>
      </c>
      <c r="J55" s="83">
        <f t="shared" si="13"/>
        <v>-3293</v>
      </c>
      <c r="K55" s="83">
        <f t="shared" si="13"/>
        <v>-643</v>
      </c>
      <c r="L55" s="83">
        <f t="shared" si="13"/>
        <v>-735</v>
      </c>
      <c r="M55" s="83">
        <f t="shared" si="13"/>
        <v>-774</v>
      </c>
      <c r="N55" s="83">
        <f t="shared" si="13"/>
        <v>-2484</v>
      </c>
      <c r="O55" s="83">
        <f t="shared" si="13"/>
        <v>-2505</v>
      </c>
      <c r="P55" s="83">
        <f t="shared" si="13"/>
        <v>-3682</v>
      </c>
      <c r="Q55" s="83">
        <f t="shared" si="13"/>
        <v>-2642</v>
      </c>
      <c r="R55" s="140">
        <f t="shared" si="13"/>
        <v>-733</v>
      </c>
      <c r="S55" s="140">
        <v>2410</v>
      </c>
    </row>
    <row r="56" spans="2:19" s="102" customFormat="1" ht="13.5" thickBot="1">
      <c r="B56" s="98"/>
      <c r="C56" s="99" t="s">
        <v>109</v>
      </c>
      <c r="D56" s="101">
        <f aca="true" t="shared" si="14" ref="D56:S56">((D47-D51)/D7)*1000</f>
        <v>-1.2481712756467438</v>
      </c>
      <c r="E56" s="101">
        <f t="shared" si="14"/>
        <v>-1.3886495490838073</v>
      </c>
      <c r="F56" s="101">
        <f t="shared" si="14"/>
        <v>-1.0574553129359383</v>
      </c>
      <c r="G56" s="101">
        <f t="shared" si="14"/>
        <v>-1.5314247485801964</v>
      </c>
      <c r="H56" s="101">
        <f t="shared" si="14"/>
        <v>-1.3394327538883806</v>
      </c>
      <c r="I56" s="101">
        <f t="shared" si="14"/>
        <v>-2.335798653272988</v>
      </c>
      <c r="J56" s="101">
        <f t="shared" si="14"/>
        <v>-2.437995113644777</v>
      </c>
      <c r="K56" s="101">
        <f t="shared" si="14"/>
        <v>-0.4788073749739374</v>
      </c>
      <c r="L56" s="101">
        <f t="shared" si="14"/>
        <v>-0.5491467678790233</v>
      </c>
      <c r="M56" s="101">
        <f t="shared" si="14"/>
        <v>-0.5794540853758965</v>
      </c>
      <c r="N56" s="101">
        <f t="shared" si="14"/>
        <v>-1.8630605494678576</v>
      </c>
      <c r="O56" s="101">
        <f t="shared" si="14"/>
        <v>-1.883940255403637</v>
      </c>
      <c r="P56" s="101">
        <f t="shared" si="14"/>
        <v>-2.7784128938883215</v>
      </c>
      <c r="Q56" s="101">
        <f t="shared" si="14"/>
        <v>-2.001251350200807</v>
      </c>
      <c r="R56" s="101">
        <f t="shared" si="14"/>
        <v>-0.5570674994053134</v>
      </c>
      <c r="S56" s="101">
        <f t="shared" si="14"/>
        <v>1.8372277224703624</v>
      </c>
    </row>
    <row r="57" spans="2:19" s="256" customFormat="1" ht="13.5" thickBot="1">
      <c r="B57" s="301" t="s">
        <v>25</v>
      </c>
      <c r="C57" s="302" t="s">
        <v>18</v>
      </c>
      <c r="D57" s="309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09"/>
      <c r="P57" s="332"/>
      <c r="Q57" s="332"/>
      <c r="R57" s="332"/>
      <c r="S57" s="316"/>
    </row>
    <row r="58" spans="2:19" s="256" customFormat="1" ht="12.75">
      <c r="B58" s="120" t="s">
        <v>284</v>
      </c>
      <c r="C58" s="118"/>
      <c r="D58" s="123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16"/>
    </row>
    <row r="59" spans="2:19" s="256" customFormat="1" ht="12.75">
      <c r="B59" s="120" t="s">
        <v>285</v>
      </c>
      <c r="C59" s="118"/>
      <c r="D59" s="123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16"/>
    </row>
    <row r="60" spans="2:19" s="256" customFormat="1" ht="12.75">
      <c r="B60" s="120"/>
      <c r="C60" s="118"/>
      <c r="D60" s="123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16"/>
    </row>
    <row r="61" spans="3:18" s="256" customFormat="1" ht="12.75">
      <c r="C61" s="333"/>
      <c r="D61" s="41">
        <v>2000</v>
      </c>
      <c r="E61" s="334">
        <v>2011</v>
      </c>
      <c r="F61" s="100"/>
      <c r="G61" s="100"/>
      <c r="H61" s="100"/>
      <c r="I61" s="100"/>
      <c r="J61" s="100"/>
      <c r="K61" s="100"/>
      <c r="L61" s="100"/>
      <c r="M61" s="100"/>
      <c r="N61" s="258"/>
      <c r="O61" s="335"/>
      <c r="P61" s="323"/>
      <c r="Q61" s="100"/>
      <c r="R61" s="85"/>
    </row>
    <row r="62" spans="3:19" s="256" customFormat="1" ht="12.75">
      <c r="C62" s="333" t="s">
        <v>281</v>
      </c>
      <c r="D62" s="336">
        <v>470835</v>
      </c>
      <c r="E62" s="337">
        <v>330089</v>
      </c>
      <c r="F62" s="100"/>
      <c r="G62" s="100"/>
      <c r="H62" s="100"/>
      <c r="I62" s="100"/>
      <c r="J62" s="100"/>
      <c r="K62" s="100"/>
      <c r="L62" s="100"/>
      <c r="M62" s="100"/>
      <c r="N62" s="258"/>
      <c r="O62" s="338"/>
      <c r="P62" s="323"/>
      <c r="Q62" s="100"/>
      <c r="R62" s="85"/>
      <c r="S62" s="339"/>
    </row>
    <row r="63" spans="3:19" s="256" customFormat="1" ht="12.75">
      <c r="C63" s="333" t="s">
        <v>282</v>
      </c>
      <c r="D63" s="340">
        <v>464284</v>
      </c>
      <c r="E63" s="337">
        <v>464928</v>
      </c>
      <c r="F63" s="100"/>
      <c r="G63" s="100"/>
      <c r="H63" s="100"/>
      <c r="I63" s="100"/>
      <c r="J63" s="100"/>
      <c r="K63" s="100"/>
      <c r="L63" s="100"/>
      <c r="M63" s="100"/>
      <c r="N63" s="258"/>
      <c r="O63" s="338"/>
      <c r="P63" s="323"/>
      <c r="Q63" s="100"/>
      <c r="R63" s="85"/>
      <c r="S63" s="339"/>
    </row>
    <row r="64" spans="2:19" s="256" customFormat="1" ht="12.75">
      <c r="B64" s="257"/>
      <c r="C64" s="333" t="s">
        <v>283</v>
      </c>
      <c r="D64" s="340">
        <v>266093</v>
      </c>
      <c r="E64" s="341">
        <v>342289</v>
      </c>
      <c r="F64" s="100"/>
      <c r="G64" s="100"/>
      <c r="H64" s="100"/>
      <c r="I64" s="100"/>
      <c r="J64" s="100"/>
      <c r="K64" s="100"/>
      <c r="L64" s="100"/>
      <c r="M64" s="100"/>
      <c r="N64" s="258"/>
      <c r="O64" s="342"/>
      <c r="P64" s="323"/>
      <c r="Q64" s="100"/>
      <c r="R64" s="85"/>
      <c r="S64" s="339"/>
    </row>
    <row r="65" spans="2:19" s="256" customFormat="1" ht="13.5" thickBot="1">
      <c r="B65" s="257"/>
      <c r="C65" s="258"/>
      <c r="D65" s="137"/>
      <c r="E65" s="323"/>
      <c r="F65" s="100"/>
      <c r="G65" s="100"/>
      <c r="H65" s="100"/>
      <c r="I65" s="100"/>
      <c r="J65" s="100"/>
      <c r="K65" s="100"/>
      <c r="L65" s="100"/>
      <c r="M65" s="100"/>
      <c r="N65" s="258"/>
      <c r="O65" s="137"/>
      <c r="P65" s="323"/>
      <c r="Q65" s="100"/>
      <c r="R65" s="85"/>
      <c r="S65" s="339"/>
    </row>
    <row r="66" spans="2:19" s="256" customFormat="1" ht="13.5" thickBot="1">
      <c r="B66" s="301" t="s">
        <v>26</v>
      </c>
      <c r="C66" s="302" t="s">
        <v>124</v>
      </c>
      <c r="D66" s="343"/>
      <c r="E66" s="344"/>
      <c r="F66" s="344"/>
      <c r="G66" s="344"/>
      <c r="H66" s="344"/>
      <c r="I66" s="344"/>
      <c r="J66" s="345"/>
      <c r="K66" s="345"/>
      <c r="L66" s="345"/>
      <c r="M66" s="345"/>
      <c r="N66" s="346"/>
      <c r="O66" s="347"/>
      <c r="P66" s="46"/>
      <c r="Q66" s="46"/>
      <c r="R66" s="46"/>
      <c r="S66" s="316"/>
    </row>
    <row r="67" spans="2:19" s="256" customFormat="1" ht="12.75">
      <c r="B67" s="120" t="s">
        <v>267</v>
      </c>
      <c r="C67" s="118"/>
      <c r="D67" s="118"/>
      <c r="E67" s="118"/>
      <c r="F67" s="118"/>
      <c r="G67" s="347"/>
      <c r="H67" s="347"/>
      <c r="I67" s="347"/>
      <c r="J67" s="347"/>
      <c r="K67" s="347"/>
      <c r="L67" s="347"/>
      <c r="M67" s="347"/>
      <c r="N67" s="34"/>
      <c r="O67" s="347"/>
      <c r="P67" s="43"/>
      <c r="Q67" s="43"/>
      <c r="R67" s="43"/>
      <c r="S67" s="316"/>
    </row>
    <row r="68" spans="3:19" s="256" customFormat="1" ht="12.75">
      <c r="C68" s="258" t="s">
        <v>210</v>
      </c>
      <c r="D68" s="100"/>
      <c r="E68" s="100"/>
      <c r="F68" s="100"/>
      <c r="G68" s="100"/>
      <c r="H68" s="100"/>
      <c r="I68" s="100"/>
      <c r="J68" s="305">
        <v>9187</v>
      </c>
      <c r="K68" s="305">
        <v>9059</v>
      </c>
      <c r="L68" s="305">
        <v>9093</v>
      </c>
      <c r="M68" s="305">
        <v>8796</v>
      </c>
      <c r="N68" s="305">
        <v>8750</v>
      </c>
      <c r="O68" s="305">
        <v>8163</v>
      </c>
      <c r="P68" s="305">
        <v>8349</v>
      </c>
      <c r="Q68" s="305">
        <v>8290</v>
      </c>
      <c r="R68" s="348">
        <v>8254</v>
      </c>
      <c r="S68" s="348">
        <v>8055</v>
      </c>
    </row>
    <row r="69" spans="2:19" s="102" customFormat="1" ht="12.75">
      <c r="B69" s="98"/>
      <c r="C69" s="99" t="s">
        <v>125</v>
      </c>
      <c r="D69" s="100"/>
      <c r="E69" s="100"/>
      <c r="F69" s="100"/>
      <c r="G69" s="100"/>
      <c r="H69" s="100"/>
      <c r="I69" s="100"/>
      <c r="J69" s="101">
        <f>(J68/$J$10)*100000</f>
        <v>682.13036731239</v>
      </c>
      <c r="K69" s="101">
        <f>(K68/$K$10)*100000</f>
        <v>675.7018826267267</v>
      </c>
      <c r="L69" s="101">
        <f>(L68/$L$10)*100000</f>
        <v>680.0589339535858</v>
      </c>
      <c r="M69" s="101">
        <f>(M68/$M$10)*100000</f>
        <v>659.1158585703421</v>
      </c>
      <c r="N69" s="101">
        <f>(N68/$N$10)*100000</f>
        <v>657.1659250079798</v>
      </c>
      <c r="O69" s="101">
        <f>(O68/$O$10)*100000</f>
        <v>614.9437431564626</v>
      </c>
      <c r="P69" s="101">
        <f>(P68/$P$10)*100000</f>
        <v>631.2110383682412</v>
      </c>
      <c r="Q69" s="101">
        <f>(Q68/$Q$10)*100000</f>
        <v>628.9849783364372</v>
      </c>
      <c r="R69" s="114">
        <f>(R68/$R$10)*100000</f>
        <v>628.259180127098</v>
      </c>
      <c r="S69" s="114">
        <f>(S68/$R$10)*100000</f>
        <v>613.1121511901835</v>
      </c>
    </row>
    <row r="70" spans="2:19" s="256" customFormat="1" ht="12.75">
      <c r="B70" s="257"/>
      <c r="C70" s="258" t="s">
        <v>207</v>
      </c>
      <c r="D70" s="100"/>
      <c r="E70" s="100"/>
      <c r="F70" s="100"/>
      <c r="G70" s="100"/>
      <c r="H70" s="100"/>
      <c r="I70" s="100"/>
      <c r="J70" s="305">
        <v>4107</v>
      </c>
      <c r="K70" s="305">
        <v>4067</v>
      </c>
      <c r="L70" s="305">
        <v>3970</v>
      </c>
      <c r="M70" s="305">
        <v>3743</v>
      </c>
      <c r="N70" s="305">
        <v>3687</v>
      </c>
      <c r="O70" s="305">
        <v>3394</v>
      </c>
      <c r="P70" s="305">
        <v>3500</v>
      </c>
      <c r="Q70" s="305">
        <v>3287</v>
      </c>
      <c r="R70" s="348">
        <v>3347</v>
      </c>
      <c r="S70" s="348">
        <v>3190</v>
      </c>
    </row>
    <row r="71" spans="2:19" s="102" customFormat="1" ht="12.75">
      <c r="B71" s="98"/>
      <c r="C71" s="99" t="s">
        <v>209</v>
      </c>
      <c r="D71" s="100"/>
      <c r="E71" s="100"/>
      <c r="F71" s="100"/>
      <c r="G71" s="100"/>
      <c r="H71" s="100"/>
      <c r="I71" s="100"/>
      <c r="J71" s="101">
        <f>(J70/$J$11)*100000</f>
        <v>655.970739264808</v>
      </c>
      <c r="K71" s="101">
        <f>(K70/$K$11)*100000</f>
        <v>652.6466128009886</v>
      </c>
      <c r="L71" s="101">
        <f>(L70/$L$11)*100000</f>
        <v>638.5870657969872</v>
      </c>
      <c r="M71" s="101">
        <f>(M70/$M$11)*100000</f>
        <v>602.6792902457089</v>
      </c>
      <c r="N71" s="101">
        <f>(N70/$N$11)*100000</f>
        <v>594.4377267230955</v>
      </c>
      <c r="O71" s="101">
        <f>(O70/$O$11)*100000</f>
        <v>548.3754740119466</v>
      </c>
      <c r="P71" s="101">
        <f>(P70/$P$11)*100000</f>
        <v>567.1207683676239</v>
      </c>
      <c r="Q71" s="101">
        <f>(Q70/$Q$11)*100000</f>
        <v>534.0000617341111</v>
      </c>
      <c r="R71" s="114">
        <f>(R70/$R$11)*100000</f>
        <v>544.5339979891127</v>
      </c>
      <c r="S71" s="114">
        <f>(S70/$R$11)*100000</f>
        <v>518.9911722692767</v>
      </c>
    </row>
    <row r="72" spans="2:19" s="256" customFormat="1" ht="12.75">
      <c r="B72" s="257"/>
      <c r="C72" s="258" t="s">
        <v>208</v>
      </c>
      <c r="D72" s="100"/>
      <c r="E72" s="100"/>
      <c r="F72" s="100"/>
      <c r="G72" s="100"/>
      <c r="H72" s="100"/>
      <c r="I72" s="100"/>
      <c r="J72" s="305">
        <v>5080</v>
      </c>
      <c r="K72" s="305">
        <v>4992</v>
      </c>
      <c r="L72" s="305">
        <v>5123</v>
      </c>
      <c r="M72" s="305">
        <v>5053</v>
      </c>
      <c r="N72" s="305">
        <v>5063</v>
      </c>
      <c r="O72" s="305">
        <v>4769</v>
      </c>
      <c r="P72" s="305">
        <v>4849</v>
      </c>
      <c r="Q72" s="305">
        <v>5003</v>
      </c>
      <c r="R72" s="348">
        <v>4907</v>
      </c>
      <c r="S72" s="348">
        <v>4865</v>
      </c>
    </row>
    <row r="73" spans="2:19" s="102" customFormat="1" ht="13.5" thickBot="1">
      <c r="B73" s="98"/>
      <c r="C73" s="99" t="s">
        <v>213</v>
      </c>
      <c r="D73" s="100"/>
      <c r="E73" s="100"/>
      <c r="F73" s="100"/>
      <c r="G73" s="100"/>
      <c r="H73" s="100"/>
      <c r="I73" s="100"/>
      <c r="J73" s="101">
        <f>(J72/$J$12)*100000</f>
        <v>704.8555947912837</v>
      </c>
      <c r="K73" s="101">
        <f>(K72/$K$12)*100000</f>
        <v>695.7248876345772</v>
      </c>
      <c r="L73" s="101">
        <f>(L72/$L$12)*100000</f>
        <v>716.097874630454</v>
      </c>
      <c r="M73" s="101">
        <f>(M72/$M$12)*100000</f>
        <v>708.243687408456</v>
      </c>
      <c r="N73" s="101">
        <f>(N72/$N$12)*100000</f>
        <v>711.8703645119336</v>
      </c>
      <c r="O73" s="101">
        <f>(O72/$O$12)*100000</f>
        <v>673.093683377804</v>
      </c>
      <c r="P73" s="101">
        <f>(P72/$P$12)*100000</f>
        <v>687.2720727156247</v>
      </c>
      <c r="Q73" s="101">
        <f>(Q72/$Q$12)*100000</f>
        <v>712.2179617583228</v>
      </c>
      <c r="R73" s="114">
        <f>(R72/$R$12)*100000</f>
        <v>701.109172714037</v>
      </c>
      <c r="S73" s="114">
        <f>(S72/$R$12)*100000</f>
        <v>695.1082382828183</v>
      </c>
    </row>
    <row r="74" spans="2:19" s="256" customFormat="1" ht="13.5" thickBot="1">
      <c r="B74" s="301" t="s">
        <v>27</v>
      </c>
      <c r="C74" s="302" t="s">
        <v>128</v>
      </c>
      <c r="D74" s="344"/>
      <c r="E74" s="344"/>
      <c r="F74" s="344"/>
      <c r="G74" s="344"/>
      <c r="H74" s="344"/>
      <c r="I74" s="344"/>
      <c r="J74" s="347"/>
      <c r="K74" s="347"/>
      <c r="L74" s="349"/>
      <c r="M74" s="349"/>
      <c r="N74" s="349"/>
      <c r="O74" s="349"/>
      <c r="P74" s="350"/>
      <c r="Q74" s="350"/>
      <c r="R74" s="350"/>
      <c r="S74" s="316"/>
    </row>
    <row r="75" spans="2:19" s="256" customFormat="1" ht="12.75">
      <c r="B75" s="120" t="s">
        <v>267</v>
      </c>
      <c r="C75" s="118"/>
      <c r="D75" s="118"/>
      <c r="E75" s="118"/>
      <c r="F75" s="118"/>
      <c r="G75" s="347"/>
      <c r="H75" s="347"/>
      <c r="I75" s="347"/>
      <c r="J75" s="347"/>
      <c r="K75" s="347"/>
      <c r="L75" s="349"/>
      <c r="M75" s="349"/>
      <c r="N75" s="349"/>
      <c r="O75" s="349"/>
      <c r="P75" s="349"/>
      <c r="Q75" s="349"/>
      <c r="R75" s="349"/>
      <c r="S75" s="316"/>
    </row>
    <row r="76" spans="3:19" s="256" customFormat="1" ht="12.75">
      <c r="C76" s="258" t="s">
        <v>210</v>
      </c>
      <c r="D76" s="100"/>
      <c r="E76" s="100"/>
      <c r="F76" s="100"/>
      <c r="G76" s="100"/>
      <c r="H76" s="100"/>
      <c r="I76" s="100"/>
      <c r="J76" s="305">
        <v>3533</v>
      </c>
      <c r="K76" s="305">
        <v>3525</v>
      </c>
      <c r="L76" s="305">
        <v>3547</v>
      </c>
      <c r="M76" s="305">
        <v>3529</v>
      </c>
      <c r="N76" s="305">
        <v>3549</v>
      </c>
      <c r="O76" s="305">
        <v>3624</v>
      </c>
      <c r="P76" s="305">
        <v>3650</v>
      </c>
      <c r="Q76" s="305">
        <v>3678</v>
      </c>
      <c r="R76" s="348">
        <v>3807</v>
      </c>
      <c r="S76" s="348">
        <v>3851</v>
      </c>
    </row>
    <row r="77" spans="2:19" s="102" customFormat="1" ht="12.75">
      <c r="B77" s="98"/>
      <c r="C77" s="99" t="s">
        <v>125</v>
      </c>
      <c r="D77" s="100"/>
      <c r="E77" s="100"/>
      <c r="F77" s="100"/>
      <c r="G77" s="100"/>
      <c r="H77" s="100"/>
      <c r="I77" s="100"/>
      <c r="J77" s="101">
        <f>(J76/$J$10)*100000</f>
        <v>262.3235645710976</v>
      </c>
      <c r="K77" s="101">
        <f>(K76/$K$10)*100000</f>
        <v>262.9262762180386</v>
      </c>
      <c r="L77" s="101">
        <f>(L76/$L$10)*100000</f>
        <v>265.2775804171746</v>
      </c>
      <c r="M77" s="101">
        <f>(M76/$M$10)*100000</f>
        <v>264.44063948325794</v>
      </c>
      <c r="N77" s="101">
        <f>(N76/$N$10)*100000</f>
        <v>266.5464991832366</v>
      </c>
      <c r="O77" s="101">
        <f>(O76/$O$10)*100000</f>
        <v>273.00699806431714</v>
      </c>
      <c r="P77" s="101">
        <f>(P76/$P$10)*100000</f>
        <v>275.95164571135234</v>
      </c>
      <c r="Q77" s="101">
        <f>(Q76/$Q$10)*100000</f>
        <v>279.0599216310514</v>
      </c>
      <c r="R77" s="114">
        <f>(R76/$R$10)*100000</f>
        <v>289.7725586072041</v>
      </c>
      <c r="S77" s="114">
        <f>(S76/$R$10)*100000</f>
        <v>293.1216504324515</v>
      </c>
    </row>
    <row r="78" spans="2:19" s="256" customFormat="1" ht="12.75">
      <c r="B78" s="257"/>
      <c r="C78" s="258" t="s">
        <v>207</v>
      </c>
      <c r="D78" s="100"/>
      <c r="E78" s="100"/>
      <c r="F78" s="100"/>
      <c r="G78" s="100"/>
      <c r="H78" s="100"/>
      <c r="I78" s="100"/>
      <c r="J78" s="305">
        <v>1921</v>
      </c>
      <c r="K78" s="305">
        <v>1943</v>
      </c>
      <c r="L78" s="305">
        <v>1911</v>
      </c>
      <c r="M78" s="305">
        <v>1897</v>
      </c>
      <c r="N78" s="305">
        <v>1945</v>
      </c>
      <c r="O78" s="305">
        <v>1922</v>
      </c>
      <c r="P78" s="305">
        <v>1969</v>
      </c>
      <c r="Q78" s="305">
        <v>1980</v>
      </c>
      <c r="R78" s="348">
        <v>2018</v>
      </c>
      <c r="S78" s="348">
        <v>2071</v>
      </c>
    </row>
    <row r="79" spans="2:19" s="102" customFormat="1" ht="12.75">
      <c r="B79" s="98"/>
      <c r="C79" s="99" t="s">
        <v>209</v>
      </c>
      <c r="D79" s="100"/>
      <c r="E79" s="100"/>
      <c r="F79" s="100"/>
      <c r="G79" s="100"/>
      <c r="H79" s="100"/>
      <c r="I79" s="100"/>
      <c r="J79" s="101">
        <f>(J78/$J$11)*100000</f>
        <v>306.82244707272855</v>
      </c>
      <c r="K79" s="101">
        <f>(K78/$K$11)*100000</f>
        <v>311.8004348837769</v>
      </c>
      <c r="L79" s="101">
        <f>(L78/$L$11)*100000</f>
        <v>307.39039867456995</v>
      </c>
      <c r="M79" s="101">
        <f>(M78/$M$11)*100000</f>
        <v>305.4455286123724</v>
      </c>
      <c r="N79" s="101">
        <f>(N78/$N$11)*100000</f>
        <v>313.5832325675131</v>
      </c>
      <c r="O79" s="101">
        <f>(O78/$O$11)*100000</f>
        <v>310.5414440338719</v>
      </c>
      <c r="P79" s="101">
        <f>(P78/$P$11)*100000</f>
        <v>319.0459408331004</v>
      </c>
      <c r="Q79" s="101">
        <f>(Q78/$Q$11)*100000</f>
        <v>321.6672109015942</v>
      </c>
      <c r="R79" s="114">
        <f>(R78/$R$11)*100000</f>
        <v>328.31479173648916</v>
      </c>
      <c r="S79" s="114">
        <f>(S78/$R$11)*100000</f>
        <v>336.9375290814019</v>
      </c>
    </row>
    <row r="80" spans="2:19" s="256" customFormat="1" ht="12.75">
      <c r="B80" s="257"/>
      <c r="C80" s="258" t="s">
        <v>208</v>
      </c>
      <c r="D80" s="100"/>
      <c r="E80" s="100"/>
      <c r="F80" s="100"/>
      <c r="G80" s="100"/>
      <c r="H80" s="100"/>
      <c r="I80" s="100"/>
      <c r="J80" s="305">
        <v>1612</v>
      </c>
      <c r="K80" s="305">
        <v>1582</v>
      </c>
      <c r="L80" s="305">
        <v>1636</v>
      </c>
      <c r="M80" s="305">
        <v>1632</v>
      </c>
      <c r="N80" s="305">
        <v>1604</v>
      </c>
      <c r="O80" s="305">
        <v>1702</v>
      </c>
      <c r="P80" s="305">
        <v>1681</v>
      </c>
      <c r="Q80" s="305">
        <v>1698</v>
      </c>
      <c r="R80" s="348">
        <v>1789</v>
      </c>
      <c r="S80" s="348">
        <v>1780</v>
      </c>
    </row>
    <row r="81" spans="2:19" s="102" customFormat="1" ht="13.5" thickBot="1">
      <c r="B81" s="98"/>
      <c r="C81" s="99" t="s">
        <v>213</v>
      </c>
      <c r="D81" s="100"/>
      <c r="E81" s="100"/>
      <c r="F81" s="100"/>
      <c r="G81" s="100"/>
      <c r="H81" s="100"/>
      <c r="I81" s="100"/>
      <c r="J81" s="101">
        <f>(J80/$J$12)*100000</f>
        <v>223.66677535502936</v>
      </c>
      <c r="K81" s="101">
        <f>(K80/$K$12)*100000</f>
        <v>220.48012264381032</v>
      </c>
      <c r="L81" s="101">
        <f>(L80/$L$12)*100000</f>
        <v>228.68165584529044</v>
      </c>
      <c r="M81" s="101">
        <f>(M80/$M$12)*100000</f>
        <v>228.74603163479125</v>
      </c>
      <c r="N81" s="101">
        <f>(N80/$N$12)*100000</f>
        <v>225.52638054061654</v>
      </c>
      <c r="O81" s="101">
        <f>(O80/$O$12)*100000</f>
        <v>240.2192176785537</v>
      </c>
      <c r="P81" s="101">
        <f>(P80/$P$12)*100000</f>
        <v>238.25620833882556</v>
      </c>
      <c r="Q81" s="101">
        <f>(Q80/$Q$12)*100000</f>
        <v>241.72418530194525</v>
      </c>
      <c r="R81" s="114">
        <f>(R80/$R$12)*100000</f>
        <v>255.61123089166742</v>
      </c>
      <c r="S81" s="114">
        <f>(S80/$R$12)*100000</f>
        <v>254.325316370692</v>
      </c>
    </row>
    <row r="82" spans="2:19" s="256" customFormat="1" ht="13.5" thickBot="1">
      <c r="B82" s="301" t="s">
        <v>28</v>
      </c>
      <c r="C82" s="302" t="s">
        <v>214</v>
      </c>
      <c r="D82" s="344"/>
      <c r="E82" s="344"/>
      <c r="F82" s="344"/>
      <c r="G82" s="344"/>
      <c r="H82" s="344"/>
      <c r="I82" s="344"/>
      <c r="J82" s="347"/>
      <c r="K82" s="347"/>
      <c r="L82" s="349"/>
      <c r="M82" s="349"/>
      <c r="N82" s="349"/>
      <c r="O82" s="349"/>
      <c r="P82" s="350"/>
      <c r="Q82" s="350"/>
      <c r="R82" s="350"/>
      <c r="S82" s="316"/>
    </row>
    <row r="83" spans="2:19" s="256" customFormat="1" ht="12.75">
      <c r="B83" s="120" t="s">
        <v>267</v>
      </c>
      <c r="C83" s="118"/>
      <c r="D83" s="118"/>
      <c r="E83" s="118"/>
      <c r="F83" s="118"/>
      <c r="G83" s="347"/>
      <c r="H83" s="347"/>
      <c r="I83" s="347"/>
      <c r="J83" s="347"/>
      <c r="K83" s="347"/>
      <c r="L83" s="349"/>
      <c r="M83" s="349"/>
      <c r="N83" s="349"/>
      <c r="O83" s="349"/>
      <c r="P83" s="349"/>
      <c r="Q83" s="349"/>
      <c r="R83" s="349"/>
      <c r="S83" s="316"/>
    </row>
    <row r="84" spans="3:19" s="256" customFormat="1" ht="12.75">
      <c r="C84" s="258" t="s">
        <v>210</v>
      </c>
      <c r="D84" s="100"/>
      <c r="E84" s="100"/>
      <c r="F84" s="100"/>
      <c r="G84" s="100"/>
      <c r="H84" s="100"/>
      <c r="I84" s="100"/>
      <c r="J84" s="305">
        <v>1628</v>
      </c>
      <c r="K84" s="305">
        <v>1613</v>
      </c>
      <c r="L84" s="305">
        <v>1369</v>
      </c>
      <c r="M84" s="305">
        <v>1283</v>
      </c>
      <c r="N84" s="305">
        <v>1135</v>
      </c>
      <c r="O84" s="305">
        <v>1130</v>
      </c>
      <c r="P84" s="305">
        <v>1168</v>
      </c>
      <c r="Q84" s="305">
        <v>1002</v>
      </c>
      <c r="R84" s="348">
        <v>966</v>
      </c>
      <c r="S84" s="348">
        <v>895</v>
      </c>
    </row>
    <row r="85" spans="2:19" s="102" customFormat="1" ht="12.75">
      <c r="B85" s="98"/>
      <c r="C85" s="99" t="s">
        <v>125</v>
      </c>
      <c r="D85" s="100"/>
      <c r="E85" s="100"/>
      <c r="F85" s="100"/>
      <c r="G85" s="100"/>
      <c r="H85" s="100"/>
      <c r="I85" s="100"/>
      <c r="J85" s="101">
        <f>(J84/$J$10)*100000</f>
        <v>120.87822335741492</v>
      </c>
      <c r="K85" s="101">
        <f>(K84/$K$10)*100000</f>
        <v>120.31208043679328</v>
      </c>
      <c r="L85" s="101">
        <f>(L84/$L$10)*100000</f>
        <v>102.38652596309898</v>
      </c>
      <c r="M85" s="101">
        <f>(M84/$M$10)*100000</f>
        <v>96.13979610570132</v>
      </c>
      <c r="N85" s="101">
        <f>(N84/$N$10)*100000</f>
        <v>85.24380855817796</v>
      </c>
      <c r="O85" s="101">
        <f>(O84/$O$10)*100000</f>
        <v>85.12635425294656</v>
      </c>
      <c r="P85" s="101">
        <f>(P84/$P$10)*100000</f>
        <v>88.30452662763274</v>
      </c>
      <c r="Q85" s="101">
        <f>(Q84/$Q$10)*100000</f>
        <v>76.02448109687697</v>
      </c>
      <c r="R85" s="114">
        <f>(R84/$R$10)*100000</f>
        <v>73.52778870884138</v>
      </c>
      <c r="S85" s="114">
        <f>(S84/$R$10)*100000</f>
        <v>68.12357235446483</v>
      </c>
    </row>
    <row r="86" spans="2:19" s="256" customFormat="1" ht="12.75">
      <c r="B86" s="257"/>
      <c r="C86" s="258" t="s">
        <v>207</v>
      </c>
      <c r="D86" s="100"/>
      <c r="E86" s="100"/>
      <c r="F86" s="100"/>
      <c r="G86" s="100"/>
      <c r="H86" s="100"/>
      <c r="I86" s="100"/>
      <c r="J86" s="305">
        <v>1246</v>
      </c>
      <c r="K86" s="305">
        <v>1270</v>
      </c>
      <c r="L86" s="305">
        <v>1067</v>
      </c>
      <c r="M86" s="305">
        <v>1002</v>
      </c>
      <c r="N86" s="305">
        <v>873</v>
      </c>
      <c r="O86" s="305">
        <v>884</v>
      </c>
      <c r="P86" s="305">
        <v>911</v>
      </c>
      <c r="Q86" s="305">
        <v>762</v>
      </c>
      <c r="R86" s="348">
        <v>746</v>
      </c>
      <c r="S86" s="348">
        <v>687</v>
      </c>
    </row>
    <row r="87" spans="2:19" s="102" customFormat="1" ht="12.75">
      <c r="B87" s="98"/>
      <c r="C87" s="99" t="s">
        <v>209</v>
      </c>
      <c r="D87" s="100"/>
      <c r="E87" s="100"/>
      <c r="F87" s="100"/>
      <c r="G87" s="100"/>
      <c r="H87" s="100"/>
      <c r="I87" s="100"/>
      <c r="J87" s="101">
        <f>(J86/$J$11)*100000</f>
        <v>199.01133214608006</v>
      </c>
      <c r="K87" s="101">
        <f>(K86/$K$11)*100000</f>
        <v>203.80162238929321</v>
      </c>
      <c r="L87" s="101">
        <f>(L86/$L$11)*100000</f>
        <v>171.63032725576457</v>
      </c>
      <c r="M87" s="101">
        <f>(M86/$M$11)*100000</f>
        <v>161.3370688822336</v>
      </c>
      <c r="N87" s="101">
        <f>(N86/$N$11)*100000</f>
        <v>140.7496977025393</v>
      </c>
      <c r="O87" s="101">
        <f>(O86/$O$11)*100000</f>
        <v>142.8296756118329</v>
      </c>
      <c r="P87" s="101">
        <f>(P86/$P$11)*100000</f>
        <v>147.61343428083012</v>
      </c>
      <c r="Q87" s="101">
        <f>(Q86/$Q$11)*100000</f>
        <v>123.79313874091656</v>
      </c>
      <c r="R87" s="114">
        <f>(R86/$R$11)*100000</f>
        <v>121.36909545858319</v>
      </c>
      <c r="S87" s="114">
        <f>(S86/$R$11)*100000</f>
        <v>111.77019916896334</v>
      </c>
    </row>
    <row r="88" spans="2:19" s="256" customFormat="1" ht="12.75">
      <c r="B88" s="257"/>
      <c r="C88" s="258" t="s">
        <v>208</v>
      </c>
      <c r="D88" s="100"/>
      <c r="E88" s="100"/>
      <c r="F88" s="100"/>
      <c r="G88" s="100"/>
      <c r="H88" s="100"/>
      <c r="I88" s="100"/>
      <c r="J88" s="305">
        <v>382</v>
      </c>
      <c r="K88" s="305">
        <v>343</v>
      </c>
      <c r="L88" s="305">
        <v>302</v>
      </c>
      <c r="M88" s="305">
        <v>281</v>
      </c>
      <c r="N88" s="305">
        <v>262</v>
      </c>
      <c r="O88" s="305">
        <v>246</v>
      </c>
      <c r="P88" s="305">
        <v>257</v>
      </c>
      <c r="Q88" s="305">
        <v>240</v>
      </c>
      <c r="R88" s="348">
        <v>220</v>
      </c>
      <c r="S88" s="348">
        <v>208</v>
      </c>
    </row>
    <row r="89" spans="2:19" s="102" customFormat="1" ht="13.5" thickBot="1">
      <c r="B89" s="98"/>
      <c r="C89" s="99" t="s">
        <v>213</v>
      </c>
      <c r="D89" s="100"/>
      <c r="E89" s="100"/>
      <c r="F89" s="100"/>
      <c r="G89" s="100"/>
      <c r="H89" s="100"/>
      <c r="I89" s="100"/>
      <c r="J89" s="101">
        <f>(J88/$J$12)*100000</f>
        <v>53.002920710683135</v>
      </c>
      <c r="K89" s="101">
        <f>(K88/$K$12)*100000</f>
        <v>47.80321243162259</v>
      </c>
      <c r="L89" s="101">
        <f>(L88/$L$12)*100000</f>
        <v>42.21385089564652</v>
      </c>
      <c r="M89" s="101">
        <f>(M88/$M$12)*100000</f>
        <v>39.385805692019815</v>
      </c>
      <c r="N89" s="101">
        <f>(N88/$N$12)*100000</f>
        <v>36.83785018805582</v>
      </c>
      <c r="O89" s="101">
        <f>(O88/$O$12)*100000</f>
        <v>34.720286456477204</v>
      </c>
      <c r="P89" s="101">
        <f>(P88/$P$12)*100000</f>
        <v>36.42584505834513</v>
      </c>
      <c r="Q89" s="101">
        <f>(Q88/$Q$12)*100000</f>
        <v>34.165962586847385</v>
      </c>
      <c r="R89" s="114">
        <f>(R88/$R$12)*100000</f>
        <v>31.433466068287775</v>
      </c>
      <c r="S89" s="114">
        <f>(S88/$R$12)*100000</f>
        <v>29.718913373653898</v>
      </c>
    </row>
    <row r="90" spans="2:19" s="256" customFormat="1" ht="13.5" thickBot="1">
      <c r="B90" s="301" t="s">
        <v>29</v>
      </c>
      <c r="C90" s="302" t="s">
        <v>127</v>
      </c>
      <c r="D90" s="344"/>
      <c r="E90" s="344"/>
      <c r="F90" s="344"/>
      <c r="G90" s="344"/>
      <c r="H90" s="344"/>
      <c r="I90" s="344"/>
      <c r="J90" s="343"/>
      <c r="K90" s="343"/>
      <c r="L90" s="331"/>
      <c r="M90" s="331"/>
      <c r="N90" s="331"/>
      <c r="O90" s="331"/>
      <c r="P90" s="332"/>
      <c r="Q90" s="332"/>
      <c r="R90" s="332"/>
      <c r="S90" s="316"/>
    </row>
    <row r="91" spans="2:19" s="256" customFormat="1" ht="12.75">
      <c r="B91" s="351"/>
      <c r="C91" s="352" t="s">
        <v>129</v>
      </c>
      <c r="D91" s="347"/>
      <c r="E91" s="347"/>
      <c r="F91" s="347"/>
      <c r="G91" s="347"/>
      <c r="H91" s="347"/>
      <c r="I91" s="347"/>
      <c r="J91" s="347"/>
      <c r="K91" s="347"/>
      <c r="L91" s="309"/>
      <c r="M91" s="309"/>
      <c r="N91" s="309"/>
      <c r="O91" s="309"/>
      <c r="P91" s="309"/>
      <c r="Q91" s="309"/>
      <c r="R91" s="309"/>
      <c r="S91" s="316"/>
    </row>
    <row r="92" spans="3:19" s="256" customFormat="1" ht="12.75">
      <c r="C92" s="258" t="s">
        <v>126</v>
      </c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30"/>
    </row>
    <row r="93" spans="2:19" s="102" customFormat="1" ht="12.75">
      <c r="B93" s="98"/>
      <c r="C93" s="99" t="s">
        <v>125</v>
      </c>
      <c r="D93" s="101">
        <f aca="true" t="shared" si="15" ref="D93:S93">(D92/D10)*100000</f>
        <v>0</v>
      </c>
      <c r="E93" s="101">
        <f t="shared" si="15"/>
        <v>0</v>
      </c>
      <c r="F93" s="101">
        <f t="shared" si="15"/>
        <v>0</v>
      </c>
      <c r="G93" s="101">
        <f t="shared" si="15"/>
        <v>0</v>
      </c>
      <c r="H93" s="101">
        <f t="shared" si="15"/>
        <v>0</v>
      </c>
      <c r="I93" s="101">
        <f t="shared" si="15"/>
        <v>0</v>
      </c>
      <c r="J93" s="101">
        <f t="shared" si="15"/>
        <v>0</v>
      </c>
      <c r="K93" s="101">
        <f t="shared" si="15"/>
        <v>0</v>
      </c>
      <c r="L93" s="101">
        <f t="shared" si="15"/>
        <v>0</v>
      </c>
      <c r="M93" s="101">
        <f t="shared" si="15"/>
        <v>0</v>
      </c>
      <c r="N93" s="101">
        <f t="shared" si="15"/>
        <v>0</v>
      </c>
      <c r="O93" s="101">
        <f t="shared" si="15"/>
        <v>0</v>
      </c>
      <c r="P93" s="101">
        <f t="shared" si="15"/>
        <v>0</v>
      </c>
      <c r="Q93" s="101">
        <f t="shared" si="15"/>
        <v>0</v>
      </c>
      <c r="R93" s="101">
        <f t="shared" si="15"/>
        <v>0</v>
      </c>
      <c r="S93" s="101">
        <f t="shared" si="15"/>
        <v>0</v>
      </c>
    </row>
    <row r="94" spans="2:19" s="256" customFormat="1" ht="12.75">
      <c r="B94" s="257"/>
      <c r="C94" s="352" t="s">
        <v>129</v>
      </c>
      <c r="D94" s="354"/>
      <c r="E94" s="354"/>
      <c r="F94" s="354"/>
      <c r="G94" s="354"/>
      <c r="H94" s="354"/>
      <c r="I94" s="354"/>
      <c r="J94" s="354"/>
      <c r="K94" s="354"/>
      <c r="L94" s="349"/>
      <c r="M94" s="349"/>
      <c r="N94" s="349"/>
      <c r="O94" s="349"/>
      <c r="P94" s="349"/>
      <c r="Q94" s="349"/>
      <c r="R94" s="349"/>
      <c r="S94" s="316"/>
    </row>
    <row r="95" spans="2:19" s="256" customFormat="1" ht="12.75">
      <c r="B95" s="257"/>
      <c r="C95" s="258" t="s">
        <v>126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330"/>
    </row>
    <row r="96" spans="2:19" s="102" customFormat="1" ht="12.75">
      <c r="B96" s="98"/>
      <c r="C96" s="99" t="s">
        <v>125</v>
      </c>
      <c r="D96" s="101">
        <f aca="true" t="shared" si="16" ref="D96:S96">(D95/D10)*100000</f>
        <v>0</v>
      </c>
      <c r="E96" s="101">
        <f t="shared" si="16"/>
        <v>0</v>
      </c>
      <c r="F96" s="101">
        <f t="shared" si="16"/>
        <v>0</v>
      </c>
      <c r="G96" s="101">
        <f t="shared" si="16"/>
        <v>0</v>
      </c>
      <c r="H96" s="101">
        <f t="shared" si="16"/>
        <v>0</v>
      </c>
      <c r="I96" s="101">
        <f t="shared" si="16"/>
        <v>0</v>
      </c>
      <c r="J96" s="101">
        <f t="shared" si="16"/>
        <v>0</v>
      </c>
      <c r="K96" s="101">
        <f t="shared" si="16"/>
        <v>0</v>
      </c>
      <c r="L96" s="101">
        <f t="shared" si="16"/>
        <v>0</v>
      </c>
      <c r="M96" s="101">
        <f t="shared" si="16"/>
        <v>0</v>
      </c>
      <c r="N96" s="101">
        <f t="shared" si="16"/>
        <v>0</v>
      </c>
      <c r="O96" s="101">
        <f t="shared" si="16"/>
        <v>0</v>
      </c>
      <c r="P96" s="101">
        <f t="shared" si="16"/>
        <v>0</v>
      </c>
      <c r="Q96" s="101">
        <f t="shared" si="16"/>
        <v>0</v>
      </c>
      <c r="R96" s="101">
        <f t="shared" si="16"/>
        <v>0</v>
      </c>
      <c r="S96" s="101">
        <f t="shared" si="16"/>
        <v>0</v>
      </c>
    </row>
    <row r="97" spans="2:19" s="256" customFormat="1" ht="12.75">
      <c r="B97" s="257"/>
      <c r="C97" s="352" t="s">
        <v>129</v>
      </c>
      <c r="D97" s="354"/>
      <c r="E97" s="354"/>
      <c r="F97" s="354"/>
      <c r="G97" s="354"/>
      <c r="H97" s="354"/>
      <c r="I97" s="354"/>
      <c r="J97" s="354"/>
      <c r="K97" s="354"/>
      <c r="L97" s="349"/>
      <c r="M97" s="349"/>
      <c r="N97" s="349"/>
      <c r="O97" s="349"/>
      <c r="P97" s="349"/>
      <c r="Q97" s="349"/>
      <c r="R97" s="349"/>
      <c r="S97" s="316"/>
    </row>
    <row r="98" spans="2:19" s="256" customFormat="1" ht="12.75">
      <c r="B98" s="257"/>
      <c r="C98" s="258" t="s">
        <v>126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330"/>
    </row>
    <row r="99" spans="2:19" s="102" customFormat="1" ht="12.75">
      <c r="B99" s="98"/>
      <c r="C99" s="99" t="s">
        <v>125</v>
      </c>
      <c r="D99" s="101">
        <f aca="true" t="shared" si="17" ref="D99:S99">(D98/D10)*100000</f>
        <v>0</v>
      </c>
      <c r="E99" s="101">
        <f t="shared" si="17"/>
        <v>0</v>
      </c>
      <c r="F99" s="101">
        <f t="shared" si="17"/>
        <v>0</v>
      </c>
      <c r="G99" s="101">
        <f t="shared" si="17"/>
        <v>0</v>
      </c>
      <c r="H99" s="101">
        <f t="shared" si="17"/>
        <v>0</v>
      </c>
      <c r="I99" s="101">
        <f t="shared" si="17"/>
        <v>0</v>
      </c>
      <c r="J99" s="101">
        <f t="shared" si="17"/>
        <v>0</v>
      </c>
      <c r="K99" s="101">
        <f t="shared" si="17"/>
        <v>0</v>
      </c>
      <c r="L99" s="101">
        <f t="shared" si="17"/>
        <v>0</v>
      </c>
      <c r="M99" s="101">
        <f t="shared" si="17"/>
        <v>0</v>
      </c>
      <c r="N99" s="101">
        <f t="shared" si="17"/>
        <v>0</v>
      </c>
      <c r="O99" s="101">
        <f t="shared" si="17"/>
        <v>0</v>
      </c>
      <c r="P99" s="101">
        <f t="shared" si="17"/>
        <v>0</v>
      </c>
      <c r="Q99" s="101">
        <f t="shared" si="17"/>
        <v>0</v>
      </c>
      <c r="R99" s="101">
        <f t="shared" si="17"/>
        <v>0</v>
      </c>
      <c r="S99" s="101">
        <f t="shared" si="17"/>
        <v>0</v>
      </c>
    </row>
    <row r="100" spans="2:19" s="256" customFormat="1" ht="12.75">
      <c r="B100" s="257"/>
      <c r="C100" s="352" t="s">
        <v>129</v>
      </c>
      <c r="D100" s="354"/>
      <c r="E100" s="354"/>
      <c r="F100" s="354"/>
      <c r="G100" s="354"/>
      <c r="H100" s="354"/>
      <c r="I100" s="354"/>
      <c r="J100" s="354"/>
      <c r="K100" s="354"/>
      <c r="L100" s="349"/>
      <c r="M100" s="349"/>
      <c r="N100" s="349"/>
      <c r="O100" s="349"/>
      <c r="P100" s="349"/>
      <c r="Q100" s="349"/>
      <c r="R100" s="349"/>
      <c r="S100" s="316"/>
    </row>
    <row r="101" spans="2:19" s="256" customFormat="1" ht="12.75">
      <c r="B101" s="257"/>
      <c r="C101" s="258" t="s">
        <v>126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330"/>
    </row>
    <row r="102" spans="2:19" s="102" customFormat="1" ht="12.75">
      <c r="B102" s="98"/>
      <c r="C102" s="99" t="s">
        <v>125</v>
      </c>
      <c r="D102" s="101">
        <f aca="true" t="shared" si="18" ref="D102:S102">(D101/D10)*100000</f>
        <v>0</v>
      </c>
      <c r="E102" s="101">
        <f t="shared" si="18"/>
        <v>0</v>
      </c>
      <c r="F102" s="101">
        <f t="shared" si="18"/>
        <v>0</v>
      </c>
      <c r="G102" s="101">
        <f t="shared" si="18"/>
        <v>0</v>
      </c>
      <c r="H102" s="101">
        <f t="shared" si="18"/>
        <v>0</v>
      </c>
      <c r="I102" s="101">
        <f t="shared" si="18"/>
        <v>0</v>
      </c>
      <c r="J102" s="101">
        <f t="shared" si="18"/>
        <v>0</v>
      </c>
      <c r="K102" s="101">
        <f t="shared" si="18"/>
        <v>0</v>
      </c>
      <c r="L102" s="101">
        <f t="shared" si="18"/>
        <v>0</v>
      </c>
      <c r="M102" s="101">
        <f t="shared" si="18"/>
        <v>0</v>
      </c>
      <c r="N102" s="101">
        <f t="shared" si="18"/>
        <v>0</v>
      </c>
      <c r="O102" s="101">
        <f t="shared" si="18"/>
        <v>0</v>
      </c>
      <c r="P102" s="101">
        <f t="shared" si="18"/>
        <v>0</v>
      </c>
      <c r="Q102" s="101">
        <f t="shared" si="18"/>
        <v>0</v>
      </c>
      <c r="R102" s="101">
        <f t="shared" si="18"/>
        <v>0</v>
      </c>
      <c r="S102" s="101">
        <f t="shared" si="18"/>
        <v>0</v>
      </c>
    </row>
    <row r="103" spans="2:19" ht="15" thickBot="1">
      <c r="B103" s="254"/>
      <c r="C103" s="355"/>
      <c r="D103" s="356"/>
      <c r="E103" s="356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</row>
    <row r="104" spans="2:19" ht="21" thickBot="1" thickTop="1">
      <c r="B104" s="358" t="s">
        <v>30</v>
      </c>
      <c r="C104" s="359" t="s">
        <v>31</v>
      </c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291"/>
    </row>
    <row r="105" spans="2:19" s="256" customFormat="1" ht="13.5" thickBot="1">
      <c r="B105" s="315" t="s">
        <v>33</v>
      </c>
      <c r="C105" s="308" t="s">
        <v>218</v>
      </c>
      <c r="D105" s="361"/>
      <c r="E105" s="361"/>
      <c r="F105" s="346"/>
      <c r="G105" s="346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16"/>
    </row>
    <row r="106" spans="2:19" s="256" customFormat="1" ht="12.75">
      <c r="B106" s="117" t="s">
        <v>268</v>
      </c>
      <c r="C106" s="122"/>
      <c r="D106" s="118"/>
      <c r="E106" s="35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16"/>
    </row>
    <row r="107" spans="2:19" s="256" customFormat="1" ht="13.5" thickBot="1">
      <c r="B107" s="254"/>
      <c r="C107" s="258" t="s">
        <v>89</v>
      </c>
      <c r="D107" s="362">
        <v>54.4</v>
      </c>
      <c r="E107" s="362">
        <v>55</v>
      </c>
      <c r="F107" s="362">
        <v>55.2</v>
      </c>
      <c r="G107" s="362">
        <v>56.6</v>
      </c>
      <c r="H107" s="362">
        <v>56.7</v>
      </c>
      <c r="I107" s="362">
        <v>58.1</v>
      </c>
      <c r="J107" s="362">
        <v>61.8</v>
      </c>
      <c r="K107" s="362">
        <v>62.9</v>
      </c>
      <c r="L107" s="362">
        <v>63.1</v>
      </c>
      <c r="M107" s="362">
        <v>57.4</v>
      </c>
      <c r="N107" s="362">
        <v>55.2</v>
      </c>
      <c r="O107" s="362">
        <v>59.1</v>
      </c>
      <c r="P107" s="362">
        <v>60.8</v>
      </c>
      <c r="Q107" s="362">
        <v>62.1</v>
      </c>
      <c r="R107" s="363">
        <v>63</v>
      </c>
      <c r="S107" s="322">
        <v>65.2</v>
      </c>
    </row>
    <row r="108" spans="2:19" s="256" customFormat="1" ht="13.5" thickBot="1">
      <c r="B108" s="315" t="s">
        <v>34</v>
      </c>
      <c r="C108" s="308" t="s">
        <v>219</v>
      </c>
      <c r="D108" s="352"/>
      <c r="E108" s="35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64"/>
    </row>
    <row r="109" spans="2:19" s="256" customFormat="1" ht="12.75">
      <c r="B109" s="117" t="s">
        <v>268</v>
      </c>
      <c r="C109" s="122"/>
      <c r="D109" s="118"/>
      <c r="E109" s="352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64"/>
    </row>
    <row r="110" spans="2:19" s="256" customFormat="1" ht="13.5" thickBot="1">
      <c r="B110" s="254"/>
      <c r="C110" s="258" t="s">
        <v>89</v>
      </c>
      <c r="D110" s="362">
        <v>63.7</v>
      </c>
      <c r="E110" s="362">
        <v>63.2</v>
      </c>
      <c r="F110" s="362">
        <v>62.2</v>
      </c>
      <c r="G110" s="362">
        <v>63.1</v>
      </c>
      <c r="H110" s="362">
        <v>63</v>
      </c>
      <c r="I110" s="362">
        <v>63.2</v>
      </c>
      <c r="J110" s="362">
        <v>65.7</v>
      </c>
      <c r="K110" s="362">
        <v>65.9</v>
      </c>
      <c r="L110" s="362">
        <v>66.7</v>
      </c>
      <c r="M110" s="362">
        <v>66.4</v>
      </c>
      <c r="N110" s="362">
        <v>66.3</v>
      </c>
      <c r="O110" s="362">
        <v>67.5</v>
      </c>
      <c r="P110" s="362">
        <v>67.6</v>
      </c>
      <c r="Q110" s="362">
        <v>68</v>
      </c>
      <c r="R110" s="363">
        <v>68</v>
      </c>
      <c r="S110" s="322">
        <v>69.4</v>
      </c>
    </row>
    <row r="111" spans="2:19" s="256" customFormat="1" ht="15" thickBot="1">
      <c r="B111" s="315" t="s">
        <v>35</v>
      </c>
      <c r="C111" s="308" t="s">
        <v>37</v>
      </c>
      <c r="D111" s="365"/>
      <c r="E111" s="365"/>
      <c r="F111" s="365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66"/>
    </row>
    <row r="112" spans="2:19" s="256" customFormat="1" ht="14.25">
      <c r="B112" s="117" t="s">
        <v>269</v>
      </c>
      <c r="C112" s="122"/>
      <c r="D112" s="118"/>
      <c r="E112" s="367"/>
      <c r="F112" s="367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66"/>
    </row>
    <row r="113" spans="2:19" s="256" customFormat="1" ht="12.75">
      <c r="B113" s="254"/>
      <c r="C113" s="258" t="s">
        <v>221</v>
      </c>
      <c r="D113" s="263"/>
      <c r="E113" s="263"/>
      <c r="F113" s="263"/>
      <c r="G113" s="326">
        <v>407.31</v>
      </c>
      <c r="H113" s="89">
        <v>443.1</v>
      </c>
      <c r="I113" s="89">
        <v>501.77</v>
      </c>
      <c r="J113" s="89">
        <v>582.11</v>
      </c>
      <c r="K113" s="89">
        <v>704.75</v>
      </c>
      <c r="L113" s="89">
        <v>805.61</v>
      </c>
      <c r="M113" s="89">
        <v>770.58</v>
      </c>
      <c r="N113" s="89">
        <v>766.78</v>
      </c>
      <c r="O113" s="89">
        <v>797.65</v>
      </c>
      <c r="P113" s="89">
        <v>844.44</v>
      </c>
      <c r="Q113" s="89">
        <v>900.11</v>
      </c>
      <c r="R113" s="116">
        <v>954.02</v>
      </c>
      <c r="S113" s="369">
        <v>1013.16</v>
      </c>
    </row>
    <row r="114" spans="2:19" s="256" customFormat="1" ht="12.75">
      <c r="B114" s="254"/>
      <c r="C114" s="258" t="s">
        <v>222</v>
      </c>
      <c r="D114" s="263"/>
      <c r="E114" s="263"/>
      <c r="F114" s="263"/>
      <c r="G114" s="89">
        <v>470.45</v>
      </c>
      <c r="H114" s="89">
        <v>511.36</v>
      </c>
      <c r="I114" s="89">
        <v>583</v>
      </c>
      <c r="J114" s="89">
        <v>682.9</v>
      </c>
      <c r="K114" s="89">
        <v>829.38</v>
      </c>
      <c r="L114" s="89">
        <v>937.65</v>
      </c>
      <c r="M114" s="89">
        <v>888.12</v>
      </c>
      <c r="N114" s="89">
        <v>884.36</v>
      </c>
      <c r="O114" s="89">
        <v>923.18</v>
      </c>
      <c r="P114" s="89">
        <v>981.59</v>
      </c>
      <c r="Q114" s="368">
        <v>1041.42</v>
      </c>
      <c r="R114" s="369">
        <v>1096.5</v>
      </c>
      <c r="S114" s="369">
        <v>1154.8</v>
      </c>
    </row>
    <row r="115" spans="2:19" s="256" customFormat="1" ht="12.75">
      <c r="B115" s="254"/>
      <c r="C115" s="258" t="s">
        <v>223</v>
      </c>
      <c r="D115" s="263"/>
      <c r="E115" s="263"/>
      <c r="F115" s="263"/>
      <c r="G115" s="89">
        <v>348.89</v>
      </c>
      <c r="H115" s="89">
        <v>381.04</v>
      </c>
      <c r="I115" s="89">
        <v>427.57</v>
      </c>
      <c r="J115" s="89">
        <v>488.8</v>
      </c>
      <c r="K115" s="89">
        <v>589.84</v>
      </c>
      <c r="L115" s="89">
        <v>686.54</v>
      </c>
      <c r="M115" s="89">
        <v>671.26</v>
      </c>
      <c r="N115" s="89">
        <v>667.17</v>
      </c>
      <c r="O115" s="89">
        <v>687.84</v>
      </c>
      <c r="P115" s="89">
        <v>723.21</v>
      </c>
      <c r="Q115" s="89">
        <v>775.75</v>
      </c>
      <c r="R115" s="116">
        <v>828.63</v>
      </c>
      <c r="S115" s="369">
        <v>888.07</v>
      </c>
    </row>
    <row r="116" spans="2:19" s="256" customFormat="1" ht="13.5" thickBot="1">
      <c r="B116" s="254"/>
      <c r="C116" s="258" t="s">
        <v>224</v>
      </c>
      <c r="D116" s="263"/>
      <c r="E116" s="263"/>
      <c r="F116" s="263"/>
      <c r="G116" s="89">
        <f>G114-G115</f>
        <v>121.56</v>
      </c>
      <c r="H116" s="89">
        <f aca="true" t="shared" si="19" ref="H116:S116">H114-H115</f>
        <v>130.32</v>
      </c>
      <c r="I116" s="89">
        <f t="shared" si="19"/>
        <v>155.43</v>
      </c>
      <c r="J116" s="89">
        <f t="shared" si="19"/>
        <v>194.09999999999997</v>
      </c>
      <c r="K116" s="89">
        <f t="shared" si="19"/>
        <v>239.53999999999996</v>
      </c>
      <c r="L116" s="89">
        <f t="shared" si="19"/>
        <v>251.11</v>
      </c>
      <c r="M116" s="89">
        <f t="shared" si="19"/>
        <v>216.86</v>
      </c>
      <c r="N116" s="89">
        <f t="shared" si="19"/>
        <v>217.19000000000005</v>
      </c>
      <c r="O116" s="89">
        <f t="shared" si="19"/>
        <v>235.33999999999992</v>
      </c>
      <c r="P116" s="89">
        <f t="shared" si="19"/>
        <v>258.38</v>
      </c>
      <c r="Q116" s="89">
        <f t="shared" si="19"/>
        <v>265.6700000000001</v>
      </c>
      <c r="R116" s="116">
        <f t="shared" si="19"/>
        <v>267.87</v>
      </c>
      <c r="S116" s="116">
        <f t="shared" si="19"/>
        <v>266.7299999999999</v>
      </c>
    </row>
    <row r="117" spans="2:19" s="256" customFormat="1" ht="13.5" thickBot="1">
      <c r="B117" s="315" t="s">
        <v>36</v>
      </c>
      <c r="C117" s="308" t="s">
        <v>38</v>
      </c>
      <c r="D117" s="346"/>
      <c r="E117" s="346"/>
      <c r="F117" s="346"/>
      <c r="G117" s="34"/>
      <c r="H117" s="34"/>
      <c r="I117" s="34"/>
      <c r="J117" s="34"/>
      <c r="K117" s="34"/>
      <c r="L117" s="34"/>
      <c r="M117" s="309"/>
      <c r="N117" s="309"/>
      <c r="O117" s="309"/>
      <c r="P117" s="309"/>
      <c r="Q117" s="309"/>
      <c r="R117" s="309"/>
      <c r="S117" s="316"/>
    </row>
    <row r="118" spans="2:19" s="256" customFormat="1" ht="12.75">
      <c r="B118" s="117" t="s">
        <v>270</v>
      </c>
      <c r="C118" s="122"/>
      <c r="D118" s="34"/>
      <c r="E118" s="34"/>
      <c r="F118" s="34"/>
      <c r="G118" s="34"/>
      <c r="H118" s="34"/>
      <c r="I118" s="34"/>
      <c r="J118" s="34"/>
      <c r="K118" s="34"/>
      <c r="L118" s="34"/>
      <c r="M118" s="309"/>
      <c r="N118" s="309"/>
      <c r="O118" s="309"/>
      <c r="P118" s="309"/>
      <c r="Q118" s="309"/>
      <c r="R118" s="309"/>
      <c r="S118" s="316"/>
    </row>
    <row r="119" spans="2:19" s="256" customFormat="1" ht="13.5" thickBot="1">
      <c r="B119" s="254"/>
      <c r="C119" s="258" t="s">
        <v>89</v>
      </c>
      <c r="D119" s="370">
        <v>48.6</v>
      </c>
      <c r="E119" s="370">
        <v>48.6</v>
      </c>
      <c r="F119" s="370">
        <v>47.8</v>
      </c>
      <c r="G119" s="370">
        <v>47.6</v>
      </c>
      <c r="H119" s="370">
        <v>47.1</v>
      </c>
      <c r="I119" s="370">
        <v>46.9</v>
      </c>
      <c r="J119" s="370">
        <v>46.9</v>
      </c>
      <c r="K119" s="370">
        <v>47.4</v>
      </c>
      <c r="L119" s="370">
        <v>47.7</v>
      </c>
      <c r="M119" s="370">
        <v>47.9</v>
      </c>
      <c r="N119" s="370">
        <v>48.3</v>
      </c>
      <c r="O119" s="370">
        <v>48.8</v>
      </c>
      <c r="P119" s="370">
        <v>49.7</v>
      </c>
      <c r="Q119" s="370">
        <v>50.8</v>
      </c>
      <c r="R119" s="370">
        <v>51.9</v>
      </c>
      <c r="S119" s="322">
        <v>53.2</v>
      </c>
    </row>
    <row r="120" spans="2:19" s="256" customFormat="1" ht="13.5" thickBot="1">
      <c r="B120" s="315" t="s">
        <v>41</v>
      </c>
      <c r="C120" s="308" t="s">
        <v>220</v>
      </c>
      <c r="D120" s="371"/>
      <c r="E120" s="371"/>
      <c r="F120" s="371"/>
      <c r="G120" s="371"/>
      <c r="H120" s="371"/>
      <c r="I120" s="371"/>
      <c r="J120" s="372"/>
      <c r="K120" s="372"/>
      <c r="L120" s="372"/>
      <c r="M120" s="372"/>
      <c r="N120" s="372"/>
      <c r="O120" s="372"/>
      <c r="P120" s="372"/>
      <c r="Q120" s="372"/>
      <c r="R120" s="372"/>
      <c r="S120" s="316"/>
    </row>
    <row r="121" spans="2:19" s="256" customFormat="1" ht="12.75">
      <c r="B121" s="117" t="s">
        <v>271</v>
      </c>
      <c r="C121" s="122"/>
      <c r="D121" s="373"/>
      <c r="E121" s="371"/>
      <c r="F121" s="371"/>
      <c r="G121" s="371"/>
      <c r="H121" s="371"/>
      <c r="I121" s="371"/>
      <c r="J121" s="372"/>
      <c r="K121" s="372"/>
      <c r="L121" s="372"/>
      <c r="M121" s="372"/>
      <c r="N121" s="372"/>
      <c r="O121" s="372"/>
      <c r="P121" s="372"/>
      <c r="Q121" s="372"/>
      <c r="R121" s="372"/>
      <c r="S121" s="316"/>
    </row>
    <row r="122" spans="2:19" s="256" customFormat="1" ht="13.5" thickBot="1">
      <c r="B122" s="254"/>
      <c r="C122" s="258" t="s">
        <v>89</v>
      </c>
      <c r="D122" s="362">
        <v>14.6</v>
      </c>
      <c r="E122" s="362">
        <v>13</v>
      </c>
      <c r="F122" s="362">
        <v>11.2</v>
      </c>
      <c r="G122" s="362">
        <v>10.3</v>
      </c>
      <c r="H122" s="362">
        <v>10.1</v>
      </c>
      <c r="I122" s="362">
        <v>8</v>
      </c>
      <c r="J122" s="362">
        <v>5.9</v>
      </c>
      <c r="K122" s="362">
        <v>4.6</v>
      </c>
      <c r="L122" s="362">
        <v>5.5</v>
      </c>
      <c r="M122" s="362">
        <v>13.5</v>
      </c>
      <c r="N122" s="362">
        <v>16.7</v>
      </c>
      <c r="O122" s="362">
        <v>12.3</v>
      </c>
      <c r="P122" s="362">
        <v>10</v>
      </c>
      <c r="Q122" s="362">
        <v>8.6</v>
      </c>
      <c r="R122" s="363">
        <v>7.5</v>
      </c>
      <c r="S122" s="322">
        <v>6.3</v>
      </c>
    </row>
    <row r="123" spans="2:20" s="256" customFormat="1" ht="13.5" thickBot="1">
      <c r="B123" s="374" t="s">
        <v>45</v>
      </c>
      <c r="C123" s="375" t="s">
        <v>47</v>
      </c>
      <c r="D123" s="376"/>
      <c r="E123" s="376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8"/>
      <c r="T123" s="339"/>
    </row>
    <row r="124" spans="2:20" s="256" customFormat="1" ht="12.75">
      <c r="B124" s="117" t="s">
        <v>292</v>
      </c>
      <c r="C124" s="122"/>
      <c r="D124" s="352"/>
      <c r="E124" s="35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78"/>
      <c r="T124" s="339"/>
    </row>
    <row r="125" spans="2:20" s="256" customFormat="1" ht="13.5" thickBot="1">
      <c r="B125" s="254"/>
      <c r="C125" s="258" t="s">
        <v>104</v>
      </c>
      <c r="D125" s="379">
        <v>14</v>
      </c>
      <c r="E125" s="379">
        <v>16.55</v>
      </c>
      <c r="F125" s="89">
        <v>16.36</v>
      </c>
      <c r="G125" s="89">
        <v>15.34</v>
      </c>
      <c r="H125" s="89">
        <v>11.12</v>
      </c>
      <c r="I125" s="89">
        <v>11.95</v>
      </c>
      <c r="J125" s="89">
        <v>9.14</v>
      </c>
      <c r="K125" s="89">
        <v>6.52</v>
      </c>
      <c r="L125" s="89">
        <v>5.75</v>
      </c>
      <c r="M125" s="89">
        <v>9.08</v>
      </c>
      <c r="N125" s="89">
        <v>15.59</v>
      </c>
      <c r="O125" s="89">
        <v>18.09</v>
      </c>
      <c r="P125" s="89">
        <v>15.95</v>
      </c>
      <c r="Q125" s="89">
        <v>14.3</v>
      </c>
      <c r="R125" s="146">
        <v>13.6</v>
      </c>
      <c r="S125" s="146">
        <v>11.84</v>
      </c>
      <c r="T125" s="339"/>
    </row>
    <row r="126" spans="2:20" s="256" customFormat="1" ht="15" thickBot="1">
      <c r="B126" s="374" t="s">
        <v>46</v>
      </c>
      <c r="C126" s="375" t="s">
        <v>48</v>
      </c>
      <c r="D126" s="376"/>
      <c r="E126" s="376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8"/>
      <c r="T126" s="110"/>
    </row>
    <row r="127" spans="2:20" s="256" customFormat="1" ht="14.25">
      <c r="B127" s="117" t="s">
        <v>292</v>
      </c>
      <c r="C127" s="122"/>
      <c r="D127" s="352"/>
      <c r="E127" s="352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78"/>
      <c r="T127" s="110"/>
    </row>
    <row r="128" spans="2:20" s="256" customFormat="1" ht="14.25">
      <c r="B128" s="254"/>
      <c r="C128" s="258" t="s">
        <v>104</v>
      </c>
      <c r="D128" s="379">
        <v>13.55</v>
      </c>
      <c r="E128" s="379">
        <v>16.55</v>
      </c>
      <c r="F128" s="89">
        <v>15.34</v>
      </c>
      <c r="G128" s="89">
        <v>14.51</v>
      </c>
      <c r="H128" s="89">
        <v>10.23</v>
      </c>
      <c r="I128" s="89">
        <v>9.84</v>
      </c>
      <c r="J128" s="89">
        <v>6.46</v>
      </c>
      <c r="K128" s="89">
        <v>4.54</v>
      </c>
      <c r="L128" s="89">
        <v>4.28</v>
      </c>
      <c r="M128" s="89">
        <v>8.56</v>
      </c>
      <c r="N128" s="89">
        <v>15.47</v>
      </c>
      <c r="O128" s="89">
        <v>17.98</v>
      </c>
      <c r="P128" s="89">
        <v>15.69</v>
      </c>
      <c r="Q128" s="89">
        <v>14</v>
      </c>
      <c r="R128" s="146">
        <v>13</v>
      </c>
      <c r="S128" s="146">
        <v>11.43</v>
      </c>
      <c r="T128" s="110"/>
    </row>
    <row r="129" spans="2:21" ht="15" thickBot="1">
      <c r="B129" s="254"/>
      <c r="C129" s="355"/>
      <c r="D129" s="355"/>
      <c r="E129" s="355"/>
      <c r="F129" s="357"/>
      <c r="G129" s="357"/>
      <c r="H129" s="357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</row>
    <row r="130" spans="2:19" ht="21" thickBot="1" thickTop="1">
      <c r="B130" s="358" t="s">
        <v>149</v>
      </c>
      <c r="C130" s="359" t="s">
        <v>178</v>
      </c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291"/>
    </row>
    <row r="131" spans="2:19" s="304" customFormat="1" ht="15.75" thickBot="1">
      <c r="B131" s="301" t="s">
        <v>50</v>
      </c>
      <c r="C131" s="302" t="s">
        <v>106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303"/>
    </row>
    <row r="132" spans="2:19" s="304" customFormat="1" ht="15.75" thickBot="1">
      <c r="B132" s="131" t="s">
        <v>277</v>
      </c>
      <c r="C132" s="118"/>
      <c r="D132" s="12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03"/>
    </row>
    <row r="133" spans="2:19" s="256" customFormat="1" ht="12.75">
      <c r="B133" s="380"/>
      <c r="C133" s="258" t="s">
        <v>196</v>
      </c>
      <c r="D133" s="305">
        <v>62910</v>
      </c>
      <c r="E133" s="305">
        <v>62710</v>
      </c>
      <c r="F133" s="305">
        <v>62300</v>
      </c>
      <c r="G133" s="305">
        <v>63020</v>
      </c>
      <c r="H133" s="305">
        <v>64100</v>
      </c>
      <c r="I133" s="305">
        <v>65700</v>
      </c>
      <c r="J133" s="305">
        <v>66860</v>
      </c>
      <c r="K133" s="305">
        <v>68930</v>
      </c>
      <c r="L133" s="305">
        <v>71600</v>
      </c>
      <c r="M133" s="305">
        <v>74570</v>
      </c>
      <c r="N133" s="305">
        <v>76440</v>
      </c>
      <c r="O133" s="305">
        <v>78060</v>
      </c>
      <c r="P133" s="305">
        <v>77966</v>
      </c>
      <c r="Q133" s="305">
        <v>76129</v>
      </c>
      <c r="R133" s="325">
        <v>73673</v>
      </c>
      <c r="S133" s="381">
        <v>71714</v>
      </c>
    </row>
    <row r="134" spans="2:19" s="256" customFormat="1" ht="12.75">
      <c r="B134" s="266"/>
      <c r="C134" s="258" t="s">
        <v>90</v>
      </c>
      <c r="D134" s="305">
        <v>82530</v>
      </c>
      <c r="E134" s="305">
        <v>75690</v>
      </c>
      <c r="F134" s="305">
        <v>71040</v>
      </c>
      <c r="G134" s="305">
        <v>66360</v>
      </c>
      <c r="H134" s="305">
        <v>63600</v>
      </c>
      <c r="I134" s="305">
        <v>62090</v>
      </c>
      <c r="J134" s="305">
        <v>61780</v>
      </c>
      <c r="K134" s="305">
        <v>61210</v>
      </c>
      <c r="L134" s="305">
        <v>61820</v>
      </c>
      <c r="M134" s="305">
        <v>62850</v>
      </c>
      <c r="N134" s="305">
        <v>64380</v>
      </c>
      <c r="O134" s="305">
        <v>65530</v>
      </c>
      <c r="P134" s="305">
        <v>67729</v>
      </c>
      <c r="Q134" s="305">
        <v>70313</v>
      </c>
      <c r="R134" s="325">
        <v>73072</v>
      </c>
      <c r="S134" s="381">
        <v>74943</v>
      </c>
    </row>
    <row r="135" spans="2:19" s="256" customFormat="1" ht="12.75">
      <c r="B135" s="266"/>
      <c r="C135" s="258" t="s">
        <v>91</v>
      </c>
      <c r="D135" s="305">
        <v>104900</v>
      </c>
      <c r="E135" s="305">
        <v>103870</v>
      </c>
      <c r="F135" s="305">
        <v>100580</v>
      </c>
      <c r="G135" s="305">
        <v>95940</v>
      </c>
      <c r="H135" s="305">
        <v>88780</v>
      </c>
      <c r="I135" s="305">
        <v>81160</v>
      </c>
      <c r="J135" s="305">
        <v>74430</v>
      </c>
      <c r="K135" s="305">
        <v>69710</v>
      </c>
      <c r="L135" s="305">
        <v>65000</v>
      </c>
      <c r="M135" s="305">
        <v>62260</v>
      </c>
      <c r="N135" s="305">
        <v>60810</v>
      </c>
      <c r="O135" s="305">
        <v>60500</v>
      </c>
      <c r="P135" s="305">
        <v>59913</v>
      </c>
      <c r="Q135" s="305">
        <v>60377</v>
      </c>
      <c r="R135" s="325">
        <v>61283</v>
      </c>
      <c r="S135" s="381">
        <v>62939</v>
      </c>
    </row>
    <row r="136" spans="2:19" s="256" customFormat="1" ht="12.75">
      <c r="B136" s="266"/>
      <c r="C136" s="258" t="s">
        <v>92</v>
      </c>
      <c r="D136" s="305">
        <v>102000</v>
      </c>
      <c r="E136" s="305">
        <v>102040</v>
      </c>
      <c r="F136" s="305">
        <v>101830</v>
      </c>
      <c r="G136" s="305">
        <v>102580</v>
      </c>
      <c r="H136" s="305">
        <v>102720</v>
      </c>
      <c r="I136" s="305">
        <v>102680</v>
      </c>
      <c r="J136" s="305">
        <v>101660</v>
      </c>
      <c r="K136" s="305">
        <v>98420</v>
      </c>
      <c r="L136" s="305">
        <v>93980</v>
      </c>
      <c r="M136" s="305">
        <v>87180</v>
      </c>
      <c r="N136" s="305">
        <v>79750</v>
      </c>
      <c r="O136" s="305">
        <v>73180</v>
      </c>
      <c r="P136" s="305">
        <v>68634</v>
      </c>
      <c r="Q136" s="305">
        <v>64021</v>
      </c>
      <c r="R136" s="325">
        <v>61311</v>
      </c>
      <c r="S136" s="381">
        <v>59842</v>
      </c>
    </row>
    <row r="137" spans="2:19" s="256" customFormat="1" ht="13.5" thickBot="1">
      <c r="B137" s="266"/>
      <c r="C137" s="258" t="s">
        <v>102</v>
      </c>
      <c r="D137" s="83">
        <f>SUM(D133:D136)</f>
        <v>352340</v>
      </c>
      <c r="E137" s="83">
        <f aca="true" t="shared" si="20" ref="E137:M137">SUM(E133:E136)</f>
        <v>344310</v>
      </c>
      <c r="F137" s="83">
        <f t="shared" si="20"/>
        <v>335750</v>
      </c>
      <c r="G137" s="83">
        <f t="shared" si="20"/>
        <v>327900</v>
      </c>
      <c r="H137" s="83">
        <f t="shared" si="20"/>
        <v>319200</v>
      </c>
      <c r="I137" s="83">
        <f t="shared" si="20"/>
        <v>311630</v>
      </c>
      <c r="J137" s="83">
        <f t="shared" si="20"/>
        <v>304730</v>
      </c>
      <c r="K137" s="83">
        <f t="shared" si="20"/>
        <v>298270</v>
      </c>
      <c r="L137" s="83">
        <f t="shared" si="20"/>
        <v>292400</v>
      </c>
      <c r="M137" s="83">
        <f t="shared" si="20"/>
        <v>286860</v>
      </c>
      <c r="N137" s="83">
        <f aca="true" t="shared" si="21" ref="N137:S137">SUM(N133:N136)</f>
        <v>281380</v>
      </c>
      <c r="O137" s="83">
        <f t="shared" si="21"/>
        <v>277270</v>
      </c>
      <c r="P137" s="83">
        <f t="shared" si="21"/>
        <v>274242</v>
      </c>
      <c r="Q137" s="83">
        <f t="shared" si="21"/>
        <v>270840</v>
      </c>
      <c r="R137" s="129">
        <f t="shared" si="21"/>
        <v>269339</v>
      </c>
      <c r="S137" s="298">
        <f t="shared" si="21"/>
        <v>269438</v>
      </c>
    </row>
    <row r="138" spans="2:19" s="256" customFormat="1" ht="13.5" thickBot="1">
      <c r="B138" s="382" t="s">
        <v>53</v>
      </c>
      <c r="C138" s="375" t="s">
        <v>163</v>
      </c>
      <c r="D138" s="376"/>
      <c r="E138" s="376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16"/>
    </row>
    <row r="139" spans="2:19" s="256" customFormat="1" ht="12.75">
      <c r="B139" s="130" t="s">
        <v>272</v>
      </c>
      <c r="C139" s="122"/>
      <c r="D139" s="118"/>
      <c r="E139" s="118"/>
      <c r="F139" s="329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16"/>
    </row>
    <row r="140" spans="2:19" s="256" customFormat="1" ht="12.75">
      <c r="B140" s="383"/>
      <c r="C140" s="258" t="s">
        <v>226</v>
      </c>
      <c r="D140" s="384"/>
      <c r="E140" s="385">
        <v>30</v>
      </c>
      <c r="F140" s="385">
        <v>32</v>
      </c>
      <c r="G140" s="385">
        <v>47</v>
      </c>
      <c r="H140" s="385">
        <v>57</v>
      </c>
      <c r="I140" s="385">
        <v>72</v>
      </c>
      <c r="J140" s="385">
        <v>89</v>
      </c>
      <c r="K140" s="385">
        <v>109</v>
      </c>
      <c r="L140" s="385">
        <v>125</v>
      </c>
      <c r="M140" s="385">
        <v>152</v>
      </c>
      <c r="N140" s="385">
        <v>170</v>
      </c>
      <c r="O140" s="385">
        <v>195</v>
      </c>
      <c r="P140" s="385">
        <v>215</v>
      </c>
      <c r="Q140" s="385">
        <v>230</v>
      </c>
      <c r="R140" s="386">
        <v>245</v>
      </c>
      <c r="S140" s="322">
        <v>260</v>
      </c>
    </row>
    <row r="141" spans="2:19" s="256" customFormat="1" ht="13.5" thickBot="1">
      <c r="B141" s="383"/>
      <c r="C141" s="258" t="s">
        <v>225</v>
      </c>
      <c r="D141" s="384"/>
      <c r="E141" s="385">
        <v>30</v>
      </c>
      <c r="F141" s="385">
        <v>2</v>
      </c>
      <c r="G141" s="385">
        <v>15</v>
      </c>
      <c r="H141" s="385">
        <v>10</v>
      </c>
      <c r="I141" s="385">
        <v>15</v>
      </c>
      <c r="J141" s="385">
        <v>17</v>
      </c>
      <c r="K141" s="385">
        <v>20</v>
      </c>
      <c r="L141" s="385">
        <v>16</v>
      </c>
      <c r="M141" s="385">
        <v>27</v>
      </c>
      <c r="N141" s="385">
        <v>18</v>
      </c>
      <c r="O141" s="385">
        <v>25</v>
      </c>
      <c r="P141" s="385">
        <v>20</v>
      </c>
      <c r="Q141" s="385">
        <v>16</v>
      </c>
      <c r="R141" s="386">
        <v>15</v>
      </c>
      <c r="S141" s="322">
        <v>15</v>
      </c>
    </row>
    <row r="142" spans="2:19" s="256" customFormat="1" ht="13.5" thickBot="1">
      <c r="B142" s="382" t="s">
        <v>54</v>
      </c>
      <c r="C142" s="375" t="s">
        <v>164</v>
      </c>
      <c r="D142" s="376"/>
      <c r="E142" s="376"/>
      <c r="F142" s="377"/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16"/>
    </row>
    <row r="143" spans="2:19" s="256" customFormat="1" ht="12.75">
      <c r="B143" s="127" t="s">
        <v>273</v>
      </c>
      <c r="C143" s="122"/>
      <c r="D143" s="118"/>
      <c r="E143" s="118"/>
      <c r="F143" s="329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16"/>
    </row>
    <row r="144" spans="2:19" s="256" customFormat="1" ht="12.75">
      <c r="B144" s="383"/>
      <c r="C144" s="258" t="s">
        <v>226</v>
      </c>
      <c r="F144" s="323"/>
      <c r="G144" s="324"/>
      <c r="H144" s="385">
        <v>66</v>
      </c>
      <c r="I144" s="385">
        <v>84</v>
      </c>
      <c r="J144" s="385">
        <v>137</v>
      </c>
      <c r="K144" s="385">
        <v>152</v>
      </c>
      <c r="L144" s="385">
        <v>172</v>
      </c>
      <c r="M144" s="385">
        <v>145</v>
      </c>
      <c r="N144" s="385">
        <v>164</v>
      </c>
      <c r="O144" s="385">
        <v>184</v>
      </c>
      <c r="P144" s="385">
        <v>195</v>
      </c>
      <c r="Q144" s="385">
        <v>201</v>
      </c>
      <c r="R144" s="386">
        <v>204</v>
      </c>
      <c r="S144" s="322">
        <v>202</v>
      </c>
    </row>
    <row r="145" spans="2:19" s="256" customFormat="1" ht="13.5" thickBot="1">
      <c r="B145" s="383"/>
      <c r="C145" s="258" t="s">
        <v>225</v>
      </c>
      <c r="F145" s="323"/>
      <c r="G145" s="324"/>
      <c r="H145" s="385">
        <v>12</v>
      </c>
      <c r="I145" s="385">
        <v>15</v>
      </c>
      <c r="J145" s="385">
        <v>21</v>
      </c>
      <c r="K145" s="385">
        <v>15</v>
      </c>
      <c r="L145" s="385">
        <v>20</v>
      </c>
      <c r="M145" s="385">
        <v>15</v>
      </c>
      <c r="N145" s="385">
        <v>19</v>
      </c>
      <c r="O145" s="385">
        <v>20</v>
      </c>
      <c r="P145" s="385">
        <v>12</v>
      </c>
      <c r="Q145" s="385">
        <v>7</v>
      </c>
      <c r="R145" s="386">
        <v>7</v>
      </c>
      <c r="S145" s="322">
        <v>4</v>
      </c>
    </row>
    <row r="146" spans="2:19" s="256" customFormat="1" ht="13.5" thickBot="1">
      <c r="B146" s="387" t="s">
        <v>59</v>
      </c>
      <c r="C146" s="388" t="s">
        <v>60</v>
      </c>
      <c r="D146" s="376"/>
      <c r="E146" s="376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16"/>
    </row>
    <row r="147" spans="2:19" s="256" customFormat="1" ht="12.75">
      <c r="B147" s="130" t="s">
        <v>276</v>
      </c>
      <c r="C147" s="118"/>
      <c r="D147" s="118"/>
      <c r="E147" s="352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16"/>
    </row>
    <row r="148" spans="2:19" s="256" customFormat="1" ht="12.75">
      <c r="B148" s="266"/>
      <c r="C148" s="389" t="s">
        <v>99</v>
      </c>
      <c r="D148" s="390">
        <v>110</v>
      </c>
      <c r="E148" s="390">
        <v>111</v>
      </c>
      <c r="F148" s="41">
        <v>74</v>
      </c>
      <c r="G148" s="41">
        <v>91</v>
      </c>
      <c r="H148" s="41">
        <v>90</v>
      </c>
      <c r="I148" s="41">
        <v>78</v>
      </c>
      <c r="J148" s="41">
        <v>66</v>
      </c>
      <c r="K148" s="41">
        <v>79</v>
      </c>
      <c r="L148" s="41">
        <v>80</v>
      </c>
      <c r="M148" s="41">
        <v>57</v>
      </c>
      <c r="N148" s="41">
        <v>53</v>
      </c>
      <c r="O148" s="41">
        <v>36</v>
      </c>
      <c r="P148" s="41">
        <v>50</v>
      </c>
      <c r="Q148" s="41">
        <v>28</v>
      </c>
      <c r="R148" s="146">
        <v>36</v>
      </c>
      <c r="S148" s="146">
        <v>35</v>
      </c>
    </row>
    <row r="149" spans="2:19" s="256" customFormat="1" ht="12.75">
      <c r="B149" s="266"/>
      <c r="C149" s="391" t="s">
        <v>98</v>
      </c>
      <c r="D149" s="390">
        <v>30</v>
      </c>
      <c r="E149" s="390">
        <v>27</v>
      </c>
      <c r="F149" s="41">
        <v>24</v>
      </c>
      <c r="G149" s="41">
        <v>26</v>
      </c>
      <c r="H149" s="41">
        <v>17</v>
      </c>
      <c r="I149" s="41">
        <v>24</v>
      </c>
      <c r="J149" s="41">
        <v>19</v>
      </c>
      <c r="K149" s="41">
        <v>18</v>
      </c>
      <c r="L149" s="41">
        <v>16</v>
      </c>
      <c r="M149" s="41">
        <v>13</v>
      </c>
      <c r="N149" s="41">
        <v>23</v>
      </c>
      <c r="O149" s="41">
        <v>11</v>
      </c>
      <c r="P149" s="41">
        <v>16</v>
      </c>
      <c r="Q149" s="41">
        <v>17</v>
      </c>
      <c r="R149" s="146">
        <v>16</v>
      </c>
      <c r="S149" s="146">
        <v>13</v>
      </c>
    </row>
    <row r="150" spans="2:19" s="256" customFormat="1" ht="12.75">
      <c r="B150" s="266"/>
      <c r="C150" s="391" t="s">
        <v>94</v>
      </c>
      <c r="D150" s="390">
        <v>29</v>
      </c>
      <c r="E150" s="390">
        <v>26</v>
      </c>
      <c r="F150" s="41">
        <v>24</v>
      </c>
      <c r="G150" s="41">
        <v>11</v>
      </c>
      <c r="H150" s="41">
        <v>11</v>
      </c>
      <c r="I150" s="41">
        <v>18</v>
      </c>
      <c r="J150" s="41">
        <v>13</v>
      </c>
      <c r="K150" s="41">
        <v>11</v>
      </c>
      <c r="L150" s="41">
        <v>9</v>
      </c>
      <c r="M150" s="41">
        <v>10</v>
      </c>
      <c r="N150" s="41">
        <v>14</v>
      </c>
      <c r="O150" s="41">
        <v>7</v>
      </c>
      <c r="P150" s="41">
        <v>7</v>
      </c>
      <c r="Q150" s="41">
        <v>12</v>
      </c>
      <c r="R150" s="146">
        <v>11</v>
      </c>
      <c r="S150" s="146">
        <v>8</v>
      </c>
    </row>
    <row r="151" spans="2:19" s="256" customFormat="1" ht="12.75">
      <c r="B151" s="266"/>
      <c r="C151" s="391" t="s">
        <v>93</v>
      </c>
      <c r="D151" s="390">
        <v>28</v>
      </c>
      <c r="E151" s="390">
        <v>32</v>
      </c>
      <c r="F151" s="41">
        <v>19</v>
      </c>
      <c r="G151" s="41">
        <v>32</v>
      </c>
      <c r="H151" s="41">
        <v>16</v>
      </c>
      <c r="I151" s="41">
        <v>13</v>
      </c>
      <c r="J151" s="41">
        <v>14</v>
      </c>
      <c r="K151" s="41">
        <v>17</v>
      </c>
      <c r="L151" s="41">
        <v>16</v>
      </c>
      <c r="M151" s="41">
        <v>7</v>
      </c>
      <c r="N151" s="41">
        <v>9</v>
      </c>
      <c r="O151" s="41">
        <v>19</v>
      </c>
      <c r="P151" s="41">
        <v>6</v>
      </c>
      <c r="Q151" s="41">
        <v>9</v>
      </c>
      <c r="R151" s="146">
        <v>10</v>
      </c>
      <c r="S151" s="146">
        <v>11</v>
      </c>
    </row>
    <row r="152" spans="2:19" ht="14.25">
      <c r="B152" s="383"/>
      <c r="C152" s="258" t="s">
        <v>100</v>
      </c>
      <c r="D152" s="41">
        <v>69</v>
      </c>
      <c r="E152" s="392">
        <v>80</v>
      </c>
      <c r="F152" s="353">
        <v>95</v>
      </c>
      <c r="G152" s="353">
        <v>74</v>
      </c>
      <c r="H152" s="353">
        <v>79</v>
      </c>
      <c r="I152" s="353">
        <v>65</v>
      </c>
      <c r="J152" s="353">
        <v>75</v>
      </c>
      <c r="K152" s="353">
        <v>53</v>
      </c>
      <c r="L152" s="353">
        <v>58</v>
      </c>
      <c r="M152" s="353">
        <v>29</v>
      </c>
      <c r="N152" s="353">
        <v>36</v>
      </c>
      <c r="O152" s="353">
        <v>30</v>
      </c>
      <c r="P152" s="353">
        <v>26</v>
      </c>
      <c r="Q152" s="353">
        <v>24</v>
      </c>
      <c r="R152" s="393">
        <v>29</v>
      </c>
      <c r="S152" s="146">
        <v>31</v>
      </c>
    </row>
    <row r="153" spans="2:5" ht="15" thickBot="1">
      <c r="B153" s="383"/>
      <c r="C153" s="258"/>
      <c r="D153" s="394"/>
      <c r="E153" s="254"/>
    </row>
    <row r="154" spans="2:19" ht="21" thickBot="1" thickTop="1">
      <c r="B154" s="358" t="s">
        <v>150</v>
      </c>
      <c r="C154" s="359" t="s">
        <v>61</v>
      </c>
      <c r="D154" s="360"/>
      <c r="E154" s="360"/>
      <c r="F154" s="360"/>
      <c r="G154" s="360"/>
      <c r="H154" s="360"/>
      <c r="I154" s="360"/>
      <c r="J154" s="360"/>
      <c r="K154" s="360"/>
      <c r="L154" s="360"/>
      <c r="M154" s="360"/>
      <c r="N154" s="360"/>
      <c r="O154" s="360"/>
      <c r="P154" s="360"/>
      <c r="Q154" s="360"/>
      <c r="R154" s="360"/>
      <c r="S154" s="291"/>
    </row>
    <row r="155" spans="2:19" s="304" customFormat="1" ht="15.75" thickBot="1">
      <c r="B155" s="301" t="s">
        <v>62</v>
      </c>
      <c r="C155" s="302" t="s">
        <v>101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303"/>
    </row>
    <row r="156" spans="2:19" s="304" customFormat="1" ht="15.75" thickBot="1">
      <c r="B156" s="131" t="s">
        <v>275</v>
      </c>
      <c r="C156" s="118"/>
      <c r="D156" s="121"/>
      <c r="E156" s="121"/>
      <c r="F156" s="12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03"/>
    </row>
    <row r="157" spans="2:19" s="256" customFormat="1" ht="12.75">
      <c r="B157" s="395"/>
      <c r="C157" s="258" t="s">
        <v>179</v>
      </c>
      <c r="D157" s="305">
        <v>1504</v>
      </c>
      <c r="E157" s="305">
        <v>1888</v>
      </c>
      <c r="F157" s="305">
        <v>2164</v>
      </c>
      <c r="G157" s="305">
        <v>1931</v>
      </c>
      <c r="H157" s="305">
        <v>2244</v>
      </c>
      <c r="I157" s="305">
        <v>2341</v>
      </c>
      <c r="J157" s="305">
        <v>2585</v>
      </c>
      <c r="K157" s="305">
        <v>2450</v>
      </c>
      <c r="L157" s="305">
        <v>1869</v>
      </c>
      <c r="M157" s="305">
        <v>1505</v>
      </c>
      <c r="N157" s="305">
        <v>1346</v>
      </c>
      <c r="O157" s="305">
        <v>1491</v>
      </c>
      <c r="P157" s="305">
        <v>1387</v>
      </c>
      <c r="Q157" s="305">
        <v>1392</v>
      </c>
      <c r="R157" s="325">
        <v>1433</v>
      </c>
      <c r="S157" s="298">
        <v>1392</v>
      </c>
    </row>
    <row r="158" spans="2:19" s="256" customFormat="1" ht="13.5" thickBot="1">
      <c r="B158" s="257"/>
      <c r="C158" s="389" t="s">
        <v>153</v>
      </c>
      <c r="D158" s="41">
        <v>705</v>
      </c>
      <c r="E158" s="41">
        <v>801</v>
      </c>
      <c r="F158" s="41">
        <v>829</v>
      </c>
      <c r="G158" s="41">
        <v>767</v>
      </c>
      <c r="H158" s="41">
        <v>840</v>
      </c>
      <c r="I158" s="41">
        <v>841</v>
      </c>
      <c r="J158" s="41">
        <v>803</v>
      </c>
      <c r="K158" s="41">
        <v>676</v>
      </c>
      <c r="L158" s="41">
        <v>587</v>
      </c>
      <c r="M158" s="41">
        <v>498</v>
      </c>
      <c r="N158" s="41">
        <v>469</v>
      </c>
      <c r="O158" s="41">
        <v>573</v>
      </c>
      <c r="P158" s="41">
        <v>536</v>
      </c>
      <c r="Q158" s="90">
        <v>519</v>
      </c>
      <c r="R158" s="396">
        <v>548</v>
      </c>
      <c r="S158" s="322">
        <v>556</v>
      </c>
    </row>
    <row r="159" spans="2:19" s="256" customFormat="1" ht="13.5" thickBot="1">
      <c r="B159" s="315" t="s">
        <v>63</v>
      </c>
      <c r="C159" s="302" t="s">
        <v>152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91"/>
      <c r="R159" s="397"/>
      <c r="S159" s="316"/>
    </row>
    <row r="160" spans="2:19" s="256" customFormat="1" ht="12.75">
      <c r="B160" s="117" t="s">
        <v>275</v>
      </c>
      <c r="C160" s="118"/>
      <c r="D160" s="329"/>
      <c r="E160" s="329"/>
      <c r="F160" s="329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91"/>
      <c r="R160" s="397"/>
      <c r="S160" s="316"/>
    </row>
    <row r="161" spans="2:19" s="256" customFormat="1" ht="12.75">
      <c r="B161" s="254"/>
      <c r="C161" s="258" t="s">
        <v>229</v>
      </c>
      <c r="D161" s="83">
        <f>SUM(D162:D163)</f>
        <v>2047</v>
      </c>
      <c r="E161" s="83">
        <f aca="true" t="shared" si="22" ref="E161:R161">SUM(E162:E163)</f>
        <v>2642</v>
      </c>
      <c r="F161" s="83">
        <f t="shared" si="22"/>
        <v>3091</v>
      </c>
      <c r="G161" s="83">
        <f t="shared" si="22"/>
        <v>2703</v>
      </c>
      <c r="H161" s="83">
        <f t="shared" si="22"/>
        <v>3045</v>
      </c>
      <c r="I161" s="83">
        <f t="shared" si="22"/>
        <v>3197</v>
      </c>
      <c r="J161" s="83">
        <f t="shared" si="22"/>
        <v>3712</v>
      </c>
      <c r="K161" s="83">
        <f t="shared" si="22"/>
        <v>3467</v>
      </c>
      <c r="L161" s="83">
        <f t="shared" si="22"/>
        <v>2530</v>
      </c>
      <c r="M161" s="83">
        <f t="shared" si="22"/>
        <v>2031</v>
      </c>
      <c r="N161" s="83">
        <f t="shared" si="22"/>
        <v>1799</v>
      </c>
      <c r="O161" s="83">
        <f t="shared" si="22"/>
        <v>1977</v>
      </c>
      <c r="P161" s="83">
        <f t="shared" si="22"/>
        <v>1810</v>
      </c>
      <c r="Q161" s="83">
        <f t="shared" si="22"/>
        <v>1822</v>
      </c>
      <c r="R161" s="129">
        <f t="shared" si="22"/>
        <v>1823</v>
      </c>
      <c r="S161" s="298">
        <f>SUM(S162:S163)</f>
        <v>1826</v>
      </c>
    </row>
    <row r="162" spans="2:19" s="256" customFormat="1" ht="12.75">
      <c r="B162" s="254"/>
      <c r="C162" s="258" t="s">
        <v>227</v>
      </c>
      <c r="D162" s="83">
        <v>1843</v>
      </c>
      <c r="E162" s="83">
        <v>2443</v>
      </c>
      <c r="F162" s="83">
        <v>2868</v>
      </c>
      <c r="G162" s="83">
        <v>2539</v>
      </c>
      <c r="H162" s="83">
        <v>2875</v>
      </c>
      <c r="I162" s="83">
        <v>3027</v>
      </c>
      <c r="J162" s="83">
        <v>3508</v>
      </c>
      <c r="K162" s="83">
        <v>3271</v>
      </c>
      <c r="L162" s="83">
        <v>2398</v>
      </c>
      <c r="M162" s="83">
        <v>1931</v>
      </c>
      <c r="N162" s="83">
        <v>1720</v>
      </c>
      <c r="O162" s="141">
        <v>1876</v>
      </c>
      <c r="P162" s="142">
        <v>1722</v>
      </c>
      <c r="Q162" s="142">
        <v>1740</v>
      </c>
      <c r="R162" s="129">
        <v>1745</v>
      </c>
      <c r="S162" s="298">
        <v>1759</v>
      </c>
    </row>
    <row r="163" spans="2:19" s="256" customFormat="1" ht="13.5" thickBot="1">
      <c r="B163" s="254"/>
      <c r="C163" s="258" t="s">
        <v>228</v>
      </c>
      <c r="D163" s="305">
        <v>204</v>
      </c>
      <c r="E163" s="305">
        <v>199</v>
      </c>
      <c r="F163" s="305">
        <v>223</v>
      </c>
      <c r="G163" s="305">
        <v>164</v>
      </c>
      <c r="H163" s="305">
        <v>170</v>
      </c>
      <c r="I163" s="305">
        <v>170</v>
      </c>
      <c r="J163" s="305">
        <v>204</v>
      </c>
      <c r="K163" s="305">
        <v>196</v>
      </c>
      <c r="L163" s="305">
        <v>132</v>
      </c>
      <c r="M163" s="305">
        <v>100</v>
      </c>
      <c r="N163" s="305">
        <v>79</v>
      </c>
      <c r="O163" s="305">
        <v>101</v>
      </c>
      <c r="P163" s="305">
        <v>88</v>
      </c>
      <c r="Q163" s="305">
        <v>82</v>
      </c>
      <c r="R163" s="325">
        <v>78</v>
      </c>
      <c r="S163" s="298">
        <v>67</v>
      </c>
    </row>
    <row r="164" spans="2:19" s="256" customFormat="1" ht="13.5" thickBot="1">
      <c r="B164" s="315" t="s">
        <v>64</v>
      </c>
      <c r="C164" s="308" t="s">
        <v>151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3"/>
      <c r="P164" s="352"/>
      <c r="Q164" s="352"/>
      <c r="R164" s="352"/>
      <c r="S164" s="316"/>
    </row>
    <row r="165" spans="2:19" s="256" customFormat="1" ht="12.75">
      <c r="B165" s="423" t="s">
        <v>302</v>
      </c>
      <c r="C165" s="122"/>
      <c r="D165" s="329"/>
      <c r="E165" s="329"/>
      <c r="F165" s="329"/>
      <c r="G165" s="34"/>
      <c r="H165" s="34"/>
      <c r="I165" s="34"/>
      <c r="J165" s="34"/>
      <c r="K165" s="34"/>
      <c r="L165" s="34"/>
      <c r="M165" s="34"/>
      <c r="N165" s="34"/>
      <c r="O165" s="43"/>
      <c r="P165" s="352"/>
      <c r="Q165" s="352"/>
      <c r="R165" s="352"/>
      <c r="S165" s="316"/>
    </row>
    <row r="166" spans="2:19" s="256" customFormat="1" ht="13.5" thickBot="1">
      <c r="B166" s="254"/>
      <c r="C166" s="258" t="s">
        <v>95</v>
      </c>
      <c r="D166" s="323"/>
      <c r="E166" s="323"/>
      <c r="F166" s="323"/>
      <c r="G166" s="323"/>
      <c r="H166" s="323"/>
      <c r="I166" s="398"/>
      <c r="J166" s="305"/>
      <c r="K166" s="305"/>
      <c r="L166" s="305"/>
      <c r="M166" s="305"/>
      <c r="N166" s="305"/>
      <c r="O166" s="305"/>
      <c r="P166" s="305">
        <v>7468</v>
      </c>
      <c r="Q166" s="305">
        <v>6968</v>
      </c>
      <c r="R166" s="322">
        <v>7017</v>
      </c>
      <c r="S166" s="322">
        <v>7044</v>
      </c>
    </row>
    <row r="167" spans="2:19" s="256" customFormat="1" ht="13.5" thickBot="1">
      <c r="B167" s="301" t="s">
        <v>65</v>
      </c>
      <c r="C167" s="302" t="s">
        <v>154</v>
      </c>
      <c r="D167" s="399"/>
      <c r="E167" s="399"/>
      <c r="F167" s="399"/>
      <c r="G167" s="399"/>
      <c r="H167" s="399"/>
      <c r="I167" s="399"/>
      <c r="J167" s="34"/>
      <c r="K167" s="34"/>
      <c r="L167" s="34"/>
      <c r="M167" s="34"/>
      <c r="N167" s="34"/>
      <c r="O167" s="43"/>
      <c r="P167" s="352"/>
      <c r="Q167" s="352"/>
      <c r="R167" s="352"/>
      <c r="S167" s="316"/>
    </row>
    <row r="168" spans="2:19" s="256" customFormat="1" ht="12.75">
      <c r="B168" s="120" t="s">
        <v>278</v>
      </c>
      <c r="C168" s="118"/>
      <c r="D168" s="329"/>
      <c r="E168" s="329"/>
      <c r="F168" s="329"/>
      <c r="G168" s="34"/>
      <c r="H168" s="34"/>
      <c r="I168" s="34"/>
      <c r="J168" s="34"/>
      <c r="K168" s="34"/>
      <c r="L168" s="34"/>
      <c r="M168" s="34"/>
      <c r="N168" s="34"/>
      <c r="O168" s="43"/>
      <c r="P168" s="352"/>
      <c r="Q168" s="352"/>
      <c r="R168" s="352"/>
      <c r="S168" s="316"/>
    </row>
    <row r="169" spans="3:19" s="256" customFormat="1" ht="12.75">
      <c r="C169" s="258" t="s">
        <v>156</v>
      </c>
      <c r="D169" s="259"/>
      <c r="E169" s="259"/>
      <c r="F169" s="259"/>
      <c r="G169" s="259"/>
      <c r="H169" s="259"/>
      <c r="I169" s="259"/>
      <c r="J169" s="305">
        <v>51834</v>
      </c>
      <c r="K169" s="305">
        <v>50375</v>
      </c>
      <c r="L169" s="305">
        <v>50977</v>
      </c>
      <c r="M169" s="305">
        <v>48359</v>
      </c>
      <c r="N169" s="305">
        <v>48340</v>
      </c>
      <c r="O169" s="305">
        <v>42567</v>
      </c>
      <c r="P169" s="305">
        <v>40816</v>
      </c>
      <c r="Q169" s="305">
        <v>39585</v>
      </c>
      <c r="R169" s="322">
        <v>37787</v>
      </c>
      <c r="S169" s="322">
        <v>32559</v>
      </c>
    </row>
    <row r="170" spans="2:19" s="102" customFormat="1" ht="13.5" thickBot="1">
      <c r="B170" s="98"/>
      <c r="C170" s="99" t="s">
        <v>109</v>
      </c>
      <c r="D170" s="100"/>
      <c r="E170" s="100"/>
      <c r="F170" s="100"/>
      <c r="G170" s="100"/>
      <c r="H170" s="100"/>
      <c r="I170" s="100"/>
      <c r="J170" s="101">
        <f aca="true" t="shared" si="23" ref="J170:S170">(J169/J10)*1000</f>
        <v>38.486497724252125</v>
      </c>
      <c r="K170" s="101">
        <f t="shared" si="23"/>
        <v>37.574216069457286</v>
      </c>
      <c r="L170" s="101">
        <f t="shared" si="23"/>
        <v>38.12533187743532</v>
      </c>
      <c r="M170" s="101">
        <f t="shared" si="23"/>
        <v>36.23713483924872</v>
      </c>
      <c r="N170" s="101">
        <f t="shared" si="23"/>
        <v>36.305600931297995</v>
      </c>
      <c r="O170" s="101">
        <f t="shared" si="23"/>
        <v>32.06702231402811</v>
      </c>
      <c r="P170" s="101">
        <f t="shared" si="23"/>
        <v>30.858198277683716</v>
      </c>
      <c r="Q170" s="101">
        <f t="shared" si="23"/>
        <v>30.03422239740394</v>
      </c>
      <c r="R170" s="101">
        <f t="shared" si="23"/>
        <v>28.761848363778356</v>
      </c>
      <c r="S170" s="101">
        <f t="shared" si="23"/>
        <v>24.82087029705914</v>
      </c>
    </row>
    <row r="171" spans="2:19" s="256" customFormat="1" ht="13.5" thickBot="1">
      <c r="B171" s="301" t="s">
        <v>67</v>
      </c>
      <c r="C171" s="302" t="s">
        <v>230</v>
      </c>
      <c r="D171" s="400"/>
      <c r="E171" s="400"/>
      <c r="F171" s="400"/>
      <c r="G171" s="400"/>
      <c r="H171" s="400"/>
      <c r="I171" s="400"/>
      <c r="J171" s="401"/>
      <c r="K171" s="349"/>
      <c r="L171" s="349"/>
      <c r="M171" s="349"/>
      <c r="N171" s="349"/>
      <c r="O171" s="349"/>
      <c r="P171" s="349"/>
      <c r="Q171" s="77"/>
      <c r="R171" s="316"/>
      <c r="S171" s="316"/>
    </row>
    <row r="172" spans="2:19" s="256" customFormat="1" ht="12.75">
      <c r="B172" s="120" t="s">
        <v>278</v>
      </c>
      <c r="C172" s="118"/>
      <c r="D172" s="118"/>
      <c r="E172" s="401"/>
      <c r="F172" s="401"/>
      <c r="G172" s="401"/>
      <c r="H172" s="401"/>
      <c r="I172" s="401"/>
      <c r="J172" s="401"/>
      <c r="K172" s="349"/>
      <c r="L172" s="349"/>
      <c r="M172" s="349"/>
      <c r="N172" s="349"/>
      <c r="O172" s="349"/>
      <c r="P172" s="349"/>
      <c r="Q172" s="77"/>
      <c r="R172" s="316"/>
      <c r="S172" s="316"/>
    </row>
    <row r="173" spans="3:19" s="256" customFormat="1" ht="12.75">
      <c r="C173" s="258" t="s">
        <v>231</v>
      </c>
      <c r="D173" s="259"/>
      <c r="E173" s="259"/>
      <c r="F173" s="259"/>
      <c r="G173" s="259"/>
      <c r="H173" s="259"/>
      <c r="I173" s="259"/>
      <c r="J173" s="305">
        <v>32550</v>
      </c>
      <c r="K173" s="305">
        <v>27600</v>
      </c>
      <c r="L173" s="305">
        <v>28262</v>
      </c>
      <c r="M173" s="305">
        <v>29513</v>
      </c>
      <c r="N173" s="305">
        <v>30235</v>
      </c>
      <c r="O173" s="305">
        <v>24389</v>
      </c>
      <c r="P173" s="305">
        <v>22800</v>
      </c>
      <c r="Q173" s="305">
        <v>21308</v>
      </c>
      <c r="R173" s="322">
        <v>20179</v>
      </c>
      <c r="S173" s="322">
        <v>14966</v>
      </c>
    </row>
    <row r="174" spans="2:19" s="102" customFormat="1" ht="13.5" thickBot="1">
      <c r="B174" s="98"/>
      <c r="C174" s="99" t="s">
        <v>109</v>
      </c>
      <c r="D174" s="100"/>
      <c r="E174" s="100"/>
      <c r="F174" s="100"/>
      <c r="G174" s="100"/>
      <c r="H174" s="100"/>
      <c r="I174" s="100"/>
      <c r="J174" s="101">
        <f aca="true" t="shared" si="24" ref="J174:S174">(J173/J10)*1000</f>
        <v>24.168219719188304</v>
      </c>
      <c r="K174" s="101">
        <f t="shared" si="24"/>
        <v>20.58656801026345</v>
      </c>
      <c r="L174" s="101">
        <f t="shared" si="24"/>
        <v>21.13694665280572</v>
      </c>
      <c r="M174" s="101">
        <f t="shared" si="24"/>
        <v>22.115150447915536</v>
      </c>
      <c r="N174" s="101">
        <f t="shared" si="24"/>
        <v>22.707899134418593</v>
      </c>
      <c r="O174" s="101">
        <f t="shared" si="24"/>
        <v>18.372979237832862</v>
      </c>
      <c r="P174" s="101">
        <f t="shared" si="24"/>
        <v>17.237527458133787</v>
      </c>
      <c r="Q174" s="101">
        <f t="shared" si="24"/>
        <v>16.166962507108327</v>
      </c>
      <c r="R174" s="101">
        <f t="shared" si="24"/>
        <v>15.359391804924535</v>
      </c>
      <c r="S174" s="101">
        <f t="shared" si="24"/>
        <v>11.409107923025495</v>
      </c>
    </row>
    <row r="175" spans="2:19" s="256" customFormat="1" ht="13.5" thickBot="1">
      <c r="B175" s="301" t="s">
        <v>68</v>
      </c>
      <c r="C175" s="302" t="s">
        <v>232</v>
      </c>
      <c r="D175" s="400"/>
      <c r="E175" s="400"/>
      <c r="F175" s="400"/>
      <c r="G175" s="400"/>
      <c r="H175" s="400"/>
      <c r="I175" s="400"/>
      <c r="J175" s="401"/>
      <c r="K175" s="349"/>
      <c r="L175" s="349"/>
      <c r="M175" s="349"/>
      <c r="N175" s="349"/>
      <c r="O175" s="349"/>
      <c r="P175" s="349"/>
      <c r="Q175" s="77"/>
      <c r="R175" s="316"/>
      <c r="S175" s="316"/>
    </row>
    <row r="176" spans="2:19" s="256" customFormat="1" ht="12.75">
      <c r="B176" s="120" t="s">
        <v>278</v>
      </c>
      <c r="C176" s="118"/>
      <c r="D176" s="118"/>
      <c r="E176" s="401"/>
      <c r="F176" s="401"/>
      <c r="G176" s="401"/>
      <c r="H176" s="401"/>
      <c r="I176" s="401"/>
      <c r="J176" s="401"/>
      <c r="K176" s="349"/>
      <c r="L176" s="349"/>
      <c r="M176" s="349"/>
      <c r="N176" s="349"/>
      <c r="O176" s="349"/>
      <c r="P176" s="349"/>
      <c r="Q176" s="77"/>
      <c r="R176" s="316"/>
      <c r="S176" s="316"/>
    </row>
    <row r="177" spans="3:19" s="256" customFormat="1" ht="12.75">
      <c r="C177" s="258" t="s">
        <v>233</v>
      </c>
      <c r="D177" s="259"/>
      <c r="E177" s="259"/>
      <c r="F177" s="259"/>
      <c r="G177" s="259"/>
      <c r="H177" s="259"/>
      <c r="I177" s="259"/>
      <c r="J177" s="305">
        <v>5055</v>
      </c>
      <c r="K177" s="305">
        <v>6005</v>
      </c>
      <c r="L177" s="305">
        <v>6540</v>
      </c>
      <c r="M177" s="305">
        <v>5676</v>
      </c>
      <c r="N177" s="305">
        <v>5377</v>
      </c>
      <c r="O177" s="305">
        <v>6108</v>
      </c>
      <c r="P177" s="305">
        <v>6752</v>
      </c>
      <c r="Q177" s="305">
        <v>6949</v>
      </c>
      <c r="R177" s="322">
        <v>6767</v>
      </c>
      <c r="S177" s="322">
        <v>7044</v>
      </c>
    </row>
    <row r="178" spans="2:19" s="102" customFormat="1" ht="13.5" thickBot="1">
      <c r="B178" s="98"/>
      <c r="C178" s="99" t="s">
        <v>109</v>
      </c>
      <c r="D178" s="100"/>
      <c r="E178" s="100"/>
      <c r="F178" s="100"/>
      <c r="G178" s="100"/>
      <c r="H178" s="100"/>
      <c r="I178" s="100"/>
      <c r="J178" s="101">
        <f aca="true" t="shared" si="25" ref="J178:S178">(J177/J10)*1000</f>
        <v>3.7533133849615017</v>
      </c>
      <c r="K178" s="101">
        <f t="shared" si="25"/>
        <v>4.479070322522899</v>
      </c>
      <c r="L178" s="101">
        <f t="shared" si="25"/>
        <v>4.891218990494282</v>
      </c>
      <c r="M178" s="101">
        <f t="shared" si="25"/>
        <v>4.253230574403434</v>
      </c>
      <c r="N178" s="101">
        <f t="shared" si="25"/>
        <v>4.038378490020466</v>
      </c>
      <c r="O178" s="101">
        <f t="shared" si="25"/>
        <v>4.601343113070775</v>
      </c>
      <c r="P178" s="101">
        <f t="shared" si="25"/>
        <v>5.104727429706989</v>
      </c>
      <c r="Q178" s="101">
        <f t="shared" si="25"/>
        <v>5.272396398624731</v>
      </c>
      <c r="R178" s="101">
        <f t="shared" si="25"/>
        <v>5.15075099578395</v>
      </c>
      <c r="S178" s="101">
        <f t="shared" si="25"/>
        <v>5.369888828664412</v>
      </c>
    </row>
    <row r="179" spans="2:19" s="256" customFormat="1" ht="13.5" thickBot="1">
      <c r="B179" s="315" t="s">
        <v>70</v>
      </c>
      <c r="C179" s="308" t="s">
        <v>158</v>
      </c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43"/>
      <c r="R179" s="352"/>
      <c r="S179" s="316"/>
    </row>
    <row r="180" spans="2:19" s="256" customFormat="1" ht="12.75">
      <c r="B180" s="117" t="s">
        <v>279</v>
      </c>
      <c r="C180" s="122"/>
      <c r="D180" s="329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43"/>
      <c r="R180" s="352"/>
      <c r="S180" s="316"/>
    </row>
    <row r="181" spans="2:19" s="256" customFormat="1" ht="13.5" thickBot="1">
      <c r="B181" s="254"/>
      <c r="C181" s="258" t="s">
        <v>66</v>
      </c>
      <c r="D181" s="305">
        <v>12354</v>
      </c>
      <c r="E181" s="305">
        <v>10848</v>
      </c>
      <c r="F181" s="305">
        <v>17311</v>
      </c>
      <c r="G181" s="305">
        <v>12719</v>
      </c>
      <c r="H181" s="305">
        <v>12002</v>
      </c>
      <c r="I181" s="305">
        <v>10614</v>
      </c>
      <c r="J181" s="305">
        <v>14900</v>
      </c>
      <c r="K181" s="305">
        <v>10400</v>
      </c>
      <c r="L181" s="305">
        <v>10052</v>
      </c>
      <c r="M181" s="305">
        <v>8421</v>
      </c>
      <c r="N181" s="305">
        <v>6439</v>
      </c>
      <c r="O181" s="305">
        <v>6321</v>
      </c>
      <c r="P181" s="305">
        <v>4973</v>
      </c>
      <c r="Q181" s="305">
        <v>5745</v>
      </c>
      <c r="R181" s="322">
        <v>6871</v>
      </c>
      <c r="S181" s="322">
        <v>5516</v>
      </c>
    </row>
    <row r="182" spans="2:19" s="256" customFormat="1" ht="13.5" thickBot="1">
      <c r="B182" s="301" t="s">
        <v>71</v>
      </c>
      <c r="C182" s="302" t="s">
        <v>73</v>
      </c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43"/>
      <c r="R182" s="352"/>
      <c r="S182" s="316"/>
    </row>
    <row r="183" spans="2:19" s="256" customFormat="1" ht="12.75">
      <c r="B183" s="120" t="s">
        <v>280</v>
      </c>
      <c r="C183" s="118"/>
      <c r="D183" s="329"/>
      <c r="E183" s="329"/>
      <c r="F183" s="329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43"/>
      <c r="R183" s="352"/>
      <c r="S183" s="316"/>
    </row>
    <row r="184" spans="3:19" s="256" customFormat="1" ht="12.75">
      <c r="C184" s="258" t="s">
        <v>160</v>
      </c>
      <c r="F184" s="355"/>
      <c r="G184" s="355"/>
      <c r="H184" s="402"/>
      <c r="I184" s="305">
        <v>3320</v>
      </c>
      <c r="J184" s="305">
        <v>3550</v>
      </c>
      <c r="K184" s="305">
        <v>3613</v>
      </c>
      <c r="L184" s="305">
        <v>3948</v>
      </c>
      <c r="M184" s="305">
        <v>2820</v>
      </c>
      <c r="N184" s="305">
        <v>3063</v>
      </c>
      <c r="O184" s="305">
        <v>3599</v>
      </c>
      <c r="P184" s="305">
        <v>3982</v>
      </c>
      <c r="Q184" s="305">
        <v>3971</v>
      </c>
      <c r="R184" s="140">
        <v>4456</v>
      </c>
      <c r="S184" s="140">
        <v>4587</v>
      </c>
    </row>
    <row r="185" spans="2:19" s="256" customFormat="1" ht="13.5" thickBot="1">
      <c r="B185" s="257"/>
      <c r="C185" s="258" t="s">
        <v>159</v>
      </c>
      <c r="F185" s="355"/>
      <c r="G185" s="355"/>
      <c r="H185" s="402"/>
      <c r="I185" s="385">
        <v>24</v>
      </c>
      <c r="J185" s="385">
        <v>27</v>
      </c>
      <c r="K185" s="385">
        <v>17</v>
      </c>
      <c r="L185" s="385">
        <v>18</v>
      </c>
      <c r="M185" s="385">
        <v>13</v>
      </c>
      <c r="N185" s="385">
        <v>11</v>
      </c>
      <c r="O185" s="385">
        <v>18</v>
      </c>
      <c r="P185" s="385">
        <v>13</v>
      </c>
      <c r="Q185" s="385">
        <v>20</v>
      </c>
      <c r="R185" s="146">
        <v>15</v>
      </c>
      <c r="S185" s="146">
        <v>16</v>
      </c>
    </row>
    <row r="186" spans="2:19" s="256" customFormat="1" ht="13.5" thickBot="1">
      <c r="B186" s="315" t="s">
        <v>72</v>
      </c>
      <c r="C186" s="308" t="s">
        <v>161</v>
      </c>
      <c r="D186" s="403"/>
      <c r="E186" s="401"/>
      <c r="F186" s="401"/>
      <c r="G186" s="401"/>
      <c r="H186" s="401"/>
      <c r="I186" s="404"/>
      <c r="J186" s="404"/>
      <c r="K186" s="404"/>
      <c r="L186" s="404"/>
      <c r="M186" s="404"/>
      <c r="N186" s="404"/>
      <c r="O186" s="404"/>
      <c r="P186" s="404"/>
      <c r="Q186" s="405"/>
      <c r="R186" s="352"/>
      <c r="S186" s="316"/>
    </row>
    <row r="187" spans="2:19" s="256" customFormat="1" ht="12.75">
      <c r="B187" s="127" t="s">
        <v>274</v>
      </c>
      <c r="C187" s="122"/>
      <c r="D187" s="118"/>
      <c r="E187" s="118"/>
      <c r="F187" s="118"/>
      <c r="G187" s="401"/>
      <c r="H187" s="401"/>
      <c r="I187" s="404"/>
      <c r="J187" s="404"/>
      <c r="K187" s="404"/>
      <c r="L187" s="404"/>
      <c r="M187" s="404"/>
      <c r="N187" s="404"/>
      <c r="O187" s="404"/>
      <c r="P187" s="404"/>
      <c r="Q187" s="405"/>
      <c r="R187" s="352"/>
      <c r="S187" s="316"/>
    </row>
    <row r="188" spans="2:19" s="256" customFormat="1" ht="12.75">
      <c r="B188" s="383"/>
      <c r="C188" s="258" t="s">
        <v>226</v>
      </c>
      <c r="E188" s="406"/>
      <c r="F188" s="406"/>
      <c r="G188" s="406"/>
      <c r="H188" s="407"/>
      <c r="I188" s="385">
        <v>14</v>
      </c>
      <c r="J188" s="385">
        <v>44</v>
      </c>
      <c r="K188" s="385">
        <v>55</v>
      </c>
      <c r="L188" s="385">
        <v>64</v>
      </c>
      <c r="M188" s="385">
        <v>110</v>
      </c>
      <c r="N188" s="385">
        <v>155</v>
      </c>
      <c r="O188" s="385">
        <v>188</v>
      </c>
      <c r="P188" s="385">
        <v>212</v>
      </c>
      <c r="Q188" s="385">
        <v>226</v>
      </c>
      <c r="R188" s="386">
        <v>242</v>
      </c>
      <c r="S188" s="322">
        <v>241</v>
      </c>
    </row>
    <row r="189" spans="2:19" s="256" customFormat="1" ht="12.75">
      <c r="B189" s="383"/>
      <c r="C189" s="258" t="s">
        <v>225</v>
      </c>
      <c r="E189" s="406"/>
      <c r="F189" s="406"/>
      <c r="G189" s="406"/>
      <c r="H189" s="407"/>
      <c r="I189" s="385">
        <v>14</v>
      </c>
      <c r="J189" s="385">
        <v>30</v>
      </c>
      <c r="K189" s="385">
        <v>11</v>
      </c>
      <c r="L189" s="385">
        <v>9</v>
      </c>
      <c r="M189" s="385">
        <v>46</v>
      </c>
      <c r="N189" s="385">
        <v>46</v>
      </c>
      <c r="O189" s="385">
        <v>32</v>
      </c>
      <c r="P189" s="385">
        <v>24</v>
      </c>
      <c r="Q189" s="385">
        <v>14</v>
      </c>
      <c r="R189" s="386">
        <v>16</v>
      </c>
      <c r="S189" s="322">
        <v>14</v>
      </c>
    </row>
    <row r="190" spans="2:17" s="111" customFormat="1" ht="15" thickBot="1">
      <c r="B190" s="254"/>
      <c r="C190" s="256"/>
      <c r="D190" s="259"/>
      <c r="E190" s="408"/>
      <c r="F190" s="408"/>
      <c r="G190" s="408"/>
      <c r="H190" s="408"/>
      <c r="I190" s="408"/>
      <c r="J190" s="408"/>
      <c r="K190" s="408"/>
      <c r="L190" s="408"/>
      <c r="M190" s="408"/>
      <c r="N190" s="408"/>
      <c r="O190" s="408"/>
      <c r="P190" s="408"/>
      <c r="Q190" s="409"/>
    </row>
    <row r="191" spans="2:20" ht="21" thickBot="1" thickTop="1">
      <c r="B191" s="358" t="s">
        <v>234</v>
      </c>
      <c r="C191" s="359" t="s">
        <v>74</v>
      </c>
      <c r="D191" s="360"/>
      <c r="E191" s="360"/>
      <c r="F191" s="360"/>
      <c r="G191" s="360"/>
      <c r="H191" s="360"/>
      <c r="I191" s="360"/>
      <c r="J191" s="360"/>
      <c r="K191" s="360"/>
      <c r="L191" s="360"/>
      <c r="M191" s="360"/>
      <c r="N191" s="360"/>
      <c r="O191" s="360"/>
      <c r="P191" s="360"/>
      <c r="Q191" s="360"/>
      <c r="R191" s="360"/>
      <c r="S191" s="291"/>
      <c r="T191" s="410"/>
    </row>
    <row r="192" spans="2:20" ht="15.75" customHeight="1" thickBot="1">
      <c r="B192" s="301" t="s">
        <v>235</v>
      </c>
      <c r="C192" s="302" t="s">
        <v>75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411"/>
      <c r="T192" s="411"/>
    </row>
    <row r="193" spans="2:20" ht="15.75" customHeight="1" thickBot="1">
      <c r="B193" s="131" t="s">
        <v>300</v>
      </c>
      <c r="C193" s="118"/>
      <c r="D193" s="121"/>
      <c r="E193" s="121"/>
      <c r="F193" s="12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11"/>
      <c r="T193" s="411"/>
    </row>
    <row r="194" spans="2:20" ht="15" thickBot="1">
      <c r="B194" s="395"/>
      <c r="C194" s="258" t="s">
        <v>236</v>
      </c>
      <c r="D194" s="305">
        <v>36.8</v>
      </c>
      <c r="E194" s="412"/>
      <c r="F194" s="305">
        <v>40.2</v>
      </c>
      <c r="G194" s="412"/>
      <c r="H194" s="305">
        <v>42.1</v>
      </c>
      <c r="I194" s="412"/>
      <c r="J194" s="305">
        <v>45.2</v>
      </c>
      <c r="K194" s="412"/>
      <c r="L194" s="305">
        <v>50.7</v>
      </c>
      <c r="M194" s="412"/>
      <c r="N194" s="305">
        <v>48</v>
      </c>
      <c r="O194" s="412"/>
      <c r="P194" s="305">
        <v>51</v>
      </c>
      <c r="Q194" s="412"/>
      <c r="R194" s="413">
        <v>51</v>
      </c>
      <c r="T194" s="306"/>
    </row>
    <row r="195" spans="2:20" ht="15" thickBot="1">
      <c r="B195" s="315" t="s">
        <v>237</v>
      </c>
      <c r="C195" s="302" t="s">
        <v>238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91"/>
      <c r="R195" s="397"/>
      <c r="S195" s="411"/>
      <c r="T195" s="411"/>
    </row>
    <row r="196" spans="2:20" ht="15" thickBot="1">
      <c r="B196" s="254"/>
      <c r="C196" s="258" t="s">
        <v>239</v>
      </c>
      <c r="D196" s="93">
        <v>31</v>
      </c>
      <c r="E196" s="94"/>
      <c r="F196" s="93">
        <v>31</v>
      </c>
      <c r="G196" s="94"/>
      <c r="H196" s="93">
        <v>30</v>
      </c>
      <c r="I196" s="94"/>
      <c r="J196" s="93">
        <v>30</v>
      </c>
      <c r="K196" s="94"/>
      <c r="L196" s="93">
        <v>35</v>
      </c>
      <c r="M196" s="95"/>
      <c r="N196" s="41">
        <v>36</v>
      </c>
      <c r="O196" s="95"/>
      <c r="P196" s="41">
        <v>36</v>
      </c>
      <c r="Q196" s="95"/>
      <c r="R196" s="146">
        <v>38</v>
      </c>
      <c r="T196" s="306"/>
    </row>
    <row r="197" spans="2:20" ht="15" thickBot="1">
      <c r="B197" s="315" t="s">
        <v>240</v>
      </c>
      <c r="C197" s="308" t="s">
        <v>241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3"/>
      <c r="P197" s="352"/>
      <c r="Q197" s="352"/>
      <c r="R197" s="352"/>
      <c r="S197" s="411"/>
      <c r="T197" s="411"/>
    </row>
    <row r="198" spans="2:20" ht="14.25">
      <c r="B198" s="254"/>
      <c r="C198" s="258" t="s">
        <v>242</v>
      </c>
      <c r="D198" s="93">
        <f>SUM(D199:D200)</f>
        <v>42</v>
      </c>
      <c r="E198" s="94"/>
      <c r="F198" s="93">
        <f>SUM(F199:F200)</f>
        <v>43</v>
      </c>
      <c r="G198" s="94"/>
      <c r="H198" s="93">
        <f>SUM(H199:H200)</f>
        <v>44</v>
      </c>
      <c r="I198" s="94"/>
      <c r="J198" s="93">
        <f>SUM(J199:J200)</f>
        <v>47</v>
      </c>
      <c r="K198" s="414"/>
      <c r="L198" s="93">
        <f>SUM(L199:L200)</f>
        <v>50</v>
      </c>
      <c r="M198" s="414"/>
      <c r="N198" s="93">
        <f>SUM(N199:N200)</f>
        <v>49</v>
      </c>
      <c r="O198" s="414"/>
      <c r="P198" s="93">
        <f>SUM(P199:P200)</f>
        <v>49</v>
      </c>
      <c r="Q198" s="414"/>
      <c r="R198" s="415">
        <f>SUM(R199:R200)</f>
        <v>51</v>
      </c>
      <c r="T198" s="306"/>
    </row>
    <row r="199" spans="2:20" ht="14.25">
      <c r="B199" s="254"/>
      <c r="C199" s="258" t="s">
        <v>255</v>
      </c>
      <c r="D199" s="93">
        <v>28</v>
      </c>
      <c r="E199" s="94"/>
      <c r="F199" s="93">
        <v>29</v>
      </c>
      <c r="G199" s="94"/>
      <c r="H199" s="93">
        <v>29</v>
      </c>
      <c r="I199" s="94"/>
      <c r="J199" s="416">
        <v>31</v>
      </c>
      <c r="K199" s="414"/>
      <c r="L199" s="416">
        <v>32</v>
      </c>
      <c r="M199" s="414"/>
      <c r="N199" s="416">
        <v>32</v>
      </c>
      <c r="O199" s="414"/>
      <c r="P199" s="416">
        <v>30</v>
      </c>
      <c r="Q199" s="414"/>
      <c r="R199" s="415">
        <v>32</v>
      </c>
      <c r="S199" s="417"/>
      <c r="T199" s="306"/>
    </row>
    <row r="200" spans="2:20" ht="15" thickBot="1">
      <c r="B200" s="254"/>
      <c r="C200" s="258" t="s">
        <v>256</v>
      </c>
      <c r="D200" s="93">
        <v>14</v>
      </c>
      <c r="E200" s="94"/>
      <c r="F200" s="93">
        <v>14</v>
      </c>
      <c r="G200" s="94"/>
      <c r="H200" s="93">
        <v>15</v>
      </c>
      <c r="I200" s="94"/>
      <c r="J200" s="416">
        <v>16</v>
      </c>
      <c r="K200" s="414"/>
      <c r="L200" s="416">
        <v>18</v>
      </c>
      <c r="M200" s="414"/>
      <c r="N200" s="416">
        <v>17</v>
      </c>
      <c r="O200" s="414"/>
      <c r="P200" s="416">
        <v>19</v>
      </c>
      <c r="Q200" s="414"/>
      <c r="R200" s="415">
        <v>19</v>
      </c>
      <c r="S200" s="417"/>
      <c r="T200" s="306"/>
    </row>
    <row r="201" spans="2:20" ht="15" thickBot="1">
      <c r="B201" s="301" t="s">
        <v>243</v>
      </c>
      <c r="C201" s="302" t="s">
        <v>77</v>
      </c>
      <c r="D201" s="34"/>
      <c r="E201" s="399"/>
      <c r="F201" s="34"/>
      <c r="G201" s="399"/>
      <c r="H201" s="34"/>
      <c r="I201" s="399"/>
      <c r="J201" s="34"/>
      <c r="K201" s="34"/>
      <c r="L201" s="34"/>
      <c r="M201" s="34"/>
      <c r="N201" s="34"/>
      <c r="O201" s="43"/>
      <c r="P201" s="352"/>
      <c r="Q201" s="352"/>
      <c r="R201" s="352"/>
      <c r="S201" s="411"/>
      <c r="T201" s="411"/>
    </row>
    <row r="202" spans="2:20" ht="14.25">
      <c r="B202" s="256"/>
      <c r="C202" s="258" t="s">
        <v>244</v>
      </c>
      <c r="D202" s="93">
        <v>23</v>
      </c>
      <c r="E202" s="94"/>
      <c r="F202" s="93">
        <v>19.9</v>
      </c>
      <c r="G202" s="94"/>
      <c r="H202" s="93">
        <v>23.400000000000002</v>
      </c>
      <c r="I202" s="94"/>
      <c r="J202" s="416">
        <v>26.5</v>
      </c>
      <c r="K202" s="414"/>
      <c r="L202" s="416">
        <v>26.700000000000003</v>
      </c>
      <c r="M202" s="418"/>
      <c r="N202" s="419">
        <v>26</v>
      </c>
      <c r="O202" s="418"/>
      <c r="P202" s="419">
        <v>25</v>
      </c>
      <c r="Q202" s="418"/>
      <c r="R202" s="322">
        <v>22</v>
      </c>
      <c r="T202" s="306"/>
    </row>
    <row r="203" spans="2:20" ht="15" thickBot="1">
      <c r="B203" s="98"/>
      <c r="C203" s="258" t="s">
        <v>245</v>
      </c>
      <c r="D203" s="93">
        <v>23.6</v>
      </c>
      <c r="E203" s="94"/>
      <c r="F203" s="93">
        <v>22.3</v>
      </c>
      <c r="G203" s="94"/>
      <c r="H203" s="93">
        <v>27.5</v>
      </c>
      <c r="I203" s="94"/>
      <c r="J203" s="416">
        <v>25.299999999999997</v>
      </c>
      <c r="K203" s="414"/>
      <c r="L203" s="416">
        <v>25.6</v>
      </c>
      <c r="M203" s="418"/>
      <c r="N203" s="419">
        <v>25</v>
      </c>
      <c r="O203" s="418"/>
      <c r="P203" s="419">
        <v>25</v>
      </c>
      <c r="Q203" s="418"/>
      <c r="R203" s="322">
        <v>29</v>
      </c>
      <c r="T203" s="306"/>
    </row>
    <row r="204" spans="2:20" ht="15" thickBot="1">
      <c r="B204" s="301" t="s">
        <v>246</v>
      </c>
      <c r="C204" s="302" t="s">
        <v>76</v>
      </c>
      <c r="D204" s="401"/>
      <c r="E204" s="400"/>
      <c r="F204" s="401"/>
      <c r="G204" s="400"/>
      <c r="H204" s="401"/>
      <c r="I204" s="400"/>
      <c r="J204" s="401"/>
      <c r="K204" s="349"/>
      <c r="L204" s="349"/>
      <c r="M204" s="349"/>
      <c r="N204" s="349"/>
      <c r="O204" s="349"/>
      <c r="P204" s="349"/>
      <c r="Q204" s="77"/>
      <c r="R204" s="316"/>
      <c r="S204" s="411"/>
      <c r="T204" s="411"/>
    </row>
    <row r="205" spans="2:20" ht="15" thickBot="1">
      <c r="B205" s="256"/>
      <c r="C205" s="258" t="s">
        <v>247</v>
      </c>
      <c r="D205" s="93">
        <v>30.3</v>
      </c>
      <c r="E205" s="420"/>
      <c r="F205" s="93">
        <v>28.3</v>
      </c>
      <c r="G205" s="420"/>
      <c r="H205" s="93">
        <v>32.8</v>
      </c>
      <c r="I205" s="421"/>
      <c r="J205" s="416">
        <v>27.8</v>
      </c>
      <c r="K205" s="414"/>
      <c r="L205" s="416">
        <v>26.2</v>
      </c>
      <c r="M205" s="418"/>
      <c r="N205" s="419">
        <v>26</v>
      </c>
      <c r="O205" s="418"/>
      <c r="P205" s="419">
        <v>26</v>
      </c>
      <c r="Q205" s="418"/>
      <c r="R205" s="322">
        <v>22</v>
      </c>
      <c r="T205" s="306"/>
    </row>
    <row r="206" spans="2:20" ht="15" thickBot="1">
      <c r="B206" s="301" t="s">
        <v>248</v>
      </c>
      <c r="C206" s="302" t="s">
        <v>249</v>
      </c>
      <c r="D206" s="401"/>
      <c r="E206" s="400"/>
      <c r="F206" s="401"/>
      <c r="G206" s="400"/>
      <c r="H206" s="401"/>
      <c r="I206" s="400"/>
      <c r="J206" s="401"/>
      <c r="K206" s="349"/>
      <c r="L206" s="349"/>
      <c r="M206" s="349"/>
      <c r="N206" s="349"/>
      <c r="O206" s="349"/>
      <c r="P206" s="349"/>
      <c r="Q206" s="77"/>
      <c r="R206" s="316"/>
      <c r="S206" s="411"/>
      <c r="T206" s="411"/>
    </row>
    <row r="207" spans="2:20" ht="14.25">
      <c r="B207" s="256"/>
      <c r="C207" s="258" t="s">
        <v>257</v>
      </c>
      <c r="D207" s="93">
        <v>85.4</v>
      </c>
      <c r="E207" s="420"/>
      <c r="F207" s="93">
        <v>86.6</v>
      </c>
      <c r="G207" s="420"/>
      <c r="H207" s="93">
        <v>89.4</v>
      </c>
      <c r="I207" s="421"/>
      <c r="J207" s="416">
        <v>91.4</v>
      </c>
      <c r="K207" s="414"/>
      <c r="L207" s="416">
        <v>97.1</v>
      </c>
      <c r="M207" s="418"/>
      <c r="N207" s="419">
        <v>98</v>
      </c>
      <c r="O207" s="418"/>
      <c r="P207" s="419">
        <v>99</v>
      </c>
      <c r="Q207" s="418"/>
      <c r="R207" s="322">
        <v>99</v>
      </c>
      <c r="T207" s="306"/>
    </row>
    <row r="208" spans="2:20" ht="14.25">
      <c r="B208" s="98"/>
      <c r="C208" s="258" t="s">
        <v>258</v>
      </c>
      <c r="D208" s="93" t="s">
        <v>186</v>
      </c>
      <c r="E208" s="420"/>
      <c r="F208" s="93" t="s">
        <v>186</v>
      </c>
      <c r="G208" s="420"/>
      <c r="H208" s="93">
        <v>88.8</v>
      </c>
      <c r="I208" s="421"/>
      <c r="J208" s="416">
        <v>90</v>
      </c>
      <c r="K208" s="414"/>
      <c r="L208" s="416">
        <v>95.5</v>
      </c>
      <c r="M208" s="418"/>
      <c r="N208" s="419">
        <v>98</v>
      </c>
      <c r="O208" s="418"/>
      <c r="P208" s="419">
        <v>98</v>
      </c>
      <c r="Q208" s="418"/>
      <c r="R208" s="322">
        <v>99</v>
      </c>
      <c r="T208" s="306"/>
    </row>
    <row r="209" spans="3:20" ht="14.25">
      <c r="C209" s="258" t="s">
        <v>259</v>
      </c>
      <c r="D209" s="93">
        <v>20.9</v>
      </c>
      <c r="E209" s="420"/>
      <c r="F209" s="93">
        <v>25.2</v>
      </c>
      <c r="G209" s="420"/>
      <c r="H209" s="93">
        <v>27.8</v>
      </c>
      <c r="I209" s="421"/>
      <c r="J209" s="416">
        <v>28.5</v>
      </c>
      <c r="K209" s="414"/>
      <c r="L209" s="416">
        <v>55.8</v>
      </c>
      <c r="M209" s="418"/>
      <c r="N209" s="419">
        <v>74</v>
      </c>
      <c r="O209" s="418"/>
      <c r="P209" s="419">
        <v>82</v>
      </c>
      <c r="Q209" s="418"/>
      <c r="R209" s="322">
        <v>85</v>
      </c>
      <c r="T209" s="306"/>
    </row>
  </sheetData>
  <sheetProtection/>
  <mergeCells count="1">
    <mergeCell ref="B1:C1"/>
  </mergeCells>
  <hyperlinks>
    <hyperlink ref="B6:D6" r:id="rId1" display="Allikas: Statistikaameti Statistika andmebaas, tabel RV0282 "/>
    <hyperlink ref="B15:D15" r:id="rId2" display="Allikas: Statistikaameti Statistika andmebaas, tabel RV112"/>
    <hyperlink ref="B21:D21" r:id="rId3" display="Allikas: Statistikaameti Statistika andmebaas, tabel RV49"/>
    <hyperlink ref="B29:D29" r:id="rId4" display="Allikas: Statistikaameti Statistika andmebaas, tabel RV06"/>
    <hyperlink ref="C32:D32" r:id="rId5" display="Allikas: Statistikaameti Statistika andmebaas, tabel RV0222 "/>
    <hyperlink ref="B36:F36" r:id="rId6" display="Allikas: Tervise Arengu Instituudi Tervisestatistika andmebaas, tabel SR02"/>
    <hyperlink ref="B46:D46" r:id="rId7" display="Allikas: Statistikaameti Statistika andmebaas, tabel RVR01"/>
    <hyperlink ref="B67:F67" r:id="rId8" display="Allikas: Tervise Arengu Instituudi Tervisestatistika andmebaas, tabel SD30"/>
    <hyperlink ref="B106:D106" r:id="rId9" display="Allikas: Statistikaameti Statistika andmebaas, tabel TT4645"/>
    <hyperlink ref="B112:D112" r:id="rId10" display="Allikas: Statistikaameti statistika andmebaas, tabel ST005"/>
    <hyperlink ref="B118:C118" r:id="rId11" display="Statistikaameti Statistika andmebaas, tabel RV063"/>
    <hyperlink ref="B124:C124" r:id="rId12" display="Statistikaameti Statistika andmebaas, tabel SK42"/>
    <hyperlink ref="B139:F139" r:id="rId13" display="Allikas: Tervise Arengu Instituudi Tervisestatistika andmebaas, tabel TEA01"/>
    <hyperlink ref="B143:F143" r:id="rId14" display="Allikas: Tervise Arengu Instituudi Tervisestatistika andmebaas, tabel TEA02"/>
    <hyperlink ref="B156:F156" r:id="rId15" display="Allikas: Tervise Arengu Instituudi Tervisestatistika andmebaas, tabel LO02"/>
    <hyperlink ref="B160:F160" r:id="rId16" display="Allikas: Tervise Arengu Instituudi Tervisestatistika andmebaas, tabel LO02"/>
    <hyperlink ref="B132:D132" r:id="rId17" display="Allikas: Statistikaameti Statistika andmebaas, tabel RV0282"/>
    <hyperlink ref="B168:F168" r:id="rId18" display="Allikas: Statistikaameti Statistika andmebaas, tabel JS009"/>
    <hyperlink ref="B172:D172" r:id="rId19" display="Allikas: Statistikaameti Statistika andmebaas, tabel JS009"/>
    <hyperlink ref="B176:D176" r:id="rId20" display="Allikas: Statistikaameti Statistika andmebaas, tabel JS009"/>
    <hyperlink ref="B180:D180" r:id="rId21" display="Allikas: Statistikaameti Statistika andmebaas, tabel JS45"/>
    <hyperlink ref="B183:F183" r:id="rId22" display="Allikas: Tervise Arengu Instituudi tervisestatistika andmebaas, tabel TO01"/>
    <hyperlink ref="B187:F187" r:id="rId23" display="Allikas: Tervise Arengu Instituudi Tervisestatistika andmebaas, tabel TEA03"/>
    <hyperlink ref="B58:D58" r:id="rId24" display="Allikas: Statistikaameti Statistika andmebaas, tabel RL301"/>
    <hyperlink ref="B59:D59" r:id="rId25" display="Allikas: Statistikaameti Statistika andmebaas, tabel RL0301"/>
    <hyperlink ref="B50:D50" r:id="rId26" display="Allikas: Statistikaameti Statistika andmebaas, tabel RVR01"/>
    <hyperlink ref="B54:D54" r:id="rId27" display="Allikas: Statistikaameti Statistika andmebaas, tabel RVR01"/>
    <hyperlink ref="B75:F75" r:id="rId28" display="Allikas: Tervise Arengu Instituudi Tervisestatistika andmebaas, tabel SD30"/>
    <hyperlink ref="B83:F83" r:id="rId29" display="Allikas: Tervise Arengu Instituudi Tervisestatistika andmebaas, tabel SD30"/>
    <hyperlink ref="B109:D109" r:id="rId30" display="Allikas: Statistikaameti Statistika andmebaas, tabel TT4645"/>
    <hyperlink ref="B127:C127" r:id="rId31" display="Statistikaameti Statistika andmebaas, tabel SK42"/>
    <hyperlink ref="B121:D121" r:id="rId32" display="Allikas: Statistikaameti Statistika andmebaas, tabel TT4647"/>
    <hyperlink ref="B147:D147" r:id="rId33" display="Allikas: Statistikaameti Statistika andmebaas, tabel RV52"/>
    <hyperlink ref="B193:F193" r:id="rId34" display="Allikas: Tervise Arengu Instituudi Eesti rahvastiku tervisekäitumise uuring"/>
  </hyperlinks>
  <printOptions/>
  <pageMargins left="0.7" right="0.7" top="0.75" bottom="0.75" header="0.3" footer="0.3"/>
  <pageSetup horizontalDpi="600" verticalDpi="600" orientation="portrait" paperSize="9" r:id="rId37"/>
  <legacy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Maali Käbin</dc:creator>
  <cp:keywords/>
  <dc:description/>
  <cp:lastModifiedBy>Maali Käbin</cp:lastModifiedBy>
  <cp:lastPrinted>2011-01-26T11:05:51Z</cp:lastPrinted>
  <dcterms:created xsi:type="dcterms:W3CDTF">2010-09-22T10:47:36Z</dcterms:created>
  <dcterms:modified xsi:type="dcterms:W3CDTF">2016-09-28T14:44:26Z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250525189</vt:i4>
  </property>
  <property fmtid="{D5CDD505-2E9C-101B-9397-08002B2CF9AE}" pid="4" name="_EmailSubject">
    <vt:lpwstr>Muudatus terviseinfo lehel</vt:lpwstr>
  </property>
  <property fmtid="{D5CDD505-2E9C-101B-9397-08002B2CF9AE}" pid="5" name="_AuthorEmail">
    <vt:lpwstr>maali.kabin@tai.ee</vt:lpwstr>
  </property>
  <property fmtid="{D5CDD505-2E9C-101B-9397-08002B2CF9AE}" pid="6" name="_AuthorEmailDisplayName">
    <vt:lpwstr>Maali Käbin</vt:lpwstr>
  </property>
  <property fmtid="{D5CDD505-2E9C-101B-9397-08002B2CF9AE}" pid="7" name="_PreviousAdHocReviewCycleID">
    <vt:i4>-191429328</vt:i4>
  </property>
</Properties>
</file>